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850b13eb9d9f1d/Base de datos ASES UCA 2015 - 2023/"/>
    </mc:Choice>
  </mc:AlternateContent>
  <xr:revisionPtr revIDLastSave="586" documentId="11_9248B46DC1CBB2E3ED7FF6F9903E8C1851038383" xr6:coauthVersionLast="47" xr6:coauthVersionMax="47" xr10:uidLastSave="{17D1109C-C65B-4972-8150-E1E0C8E0A532}"/>
  <bookViews>
    <workbookView xWindow="-110" yWindow="-110" windowWidth="19420" windowHeight="10300" firstSheet="23" xr2:uid="{00000000-000D-0000-FFFF-FFFF00000000}"/>
  </bookViews>
  <sheets>
    <sheet name="Índice" sheetId="1" r:id="rId1"/>
    <sheet name="Cuadro 1.1." sheetId="2" r:id="rId2"/>
    <sheet name="Gráfica 1.1." sheetId="3" r:id="rId3"/>
    <sheet name="Cuadro 1.2." sheetId="5" r:id="rId4"/>
    <sheet name="Gráfica 1.2." sheetId="6" r:id="rId5"/>
    <sheet name="Cuadro 1.3." sheetId="7" r:id="rId6"/>
    <sheet name="Gráfica 1.3." sheetId="8" r:id="rId7"/>
    <sheet name="Cuadro 1.4." sheetId="9" r:id="rId8"/>
    <sheet name="Gráfica 1.4." sheetId="10" r:id="rId9"/>
    <sheet name="Cuadro 1.5." sheetId="11" r:id="rId10"/>
    <sheet name="Gráfica 1.5." sheetId="12" r:id="rId11"/>
    <sheet name="Cuadro 1.6." sheetId="13" r:id="rId12"/>
    <sheet name="Gráfica 1.6." sheetId="14" r:id="rId13"/>
    <sheet name="Cuadro 1.7." sheetId="15" r:id="rId14"/>
    <sheet name="Gráfica 1.7." sheetId="16" r:id="rId15"/>
    <sheet name="Tabla 1.1." sheetId="17" r:id="rId16"/>
    <sheet name="Tabla 1.2." sheetId="18" r:id="rId17"/>
    <sheet name="Cuadro 2.3." sheetId="19" r:id="rId18"/>
    <sheet name="Gráfica 2.3." sheetId="20" r:id="rId19"/>
    <sheet name="Gráfica 2.4." sheetId="21" r:id="rId20"/>
    <sheet name="Gráfica 2.5." sheetId="22" r:id="rId21"/>
    <sheet name="Cuadro 2.6." sheetId="23" r:id="rId22"/>
    <sheet name="Gráfica 2.6." sheetId="24" r:id="rId23"/>
    <sheet name="Cuadro 4.1." sheetId="25" r:id="rId24"/>
    <sheet name="Gráfica 4.1." sheetId="26" r:id="rId25"/>
    <sheet name="Cuadro 4.2." sheetId="27" r:id="rId26"/>
    <sheet name="Gráfica 4.2." sheetId="28" r:id="rId27"/>
    <sheet name="Cuadro 4.3." sheetId="29" r:id="rId28"/>
    <sheet name="Gráfica 4.3." sheetId="30" r:id="rId29"/>
  </sheets>
  <externalReferences>
    <externalReference r:id="rId30"/>
    <externalReference r:id="rId31"/>
    <externalReference r:id="rId3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7" l="1"/>
  <c r="H7" i="27"/>
  <c r="G7" i="27"/>
  <c r="E7" i="27"/>
  <c r="J7" i="27" s="1"/>
  <c r="I6" i="27"/>
  <c r="H6" i="27"/>
  <c r="G6" i="27"/>
  <c r="E6" i="27"/>
  <c r="J6" i="27" s="1"/>
  <c r="I5" i="27"/>
  <c r="H5" i="27"/>
  <c r="G5" i="27"/>
  <c r="E5" i="27"/>
  <c r="J5" i="27" s="1"/>
  <c r="J4" i="27"/>
  <c r="I4" i="27"/>
  <c r="H4" i="27"/>
  <c r="G4" i="27"/>
  <c r="E4" i="27"/>
  <c r="F4" i="25"/>
  <c r="F5" i="25"/>
  <c r="F6" i="25"/>
  <c r="F7" i="25"/>
  <c r="F8" i="25"/>
  <c r="F9" i="25"/>
  <c r="F10" i="25"/>
  <c r="F11" i="25"/>
  <c r="F12" i="25"/>
  <c r="F13" i="25"/>
  <c r="E5" i="25"/>
  <c r="E6" i="25"/>
  <c r="E7" i="25"/>
  <c r="E8" i="25"/>
  <c r="E9" i="25"/>
  <c r="E10" i="25"/>
  <c r="E11" i="25"/>
  <c r="E12" i="25"/>
  <c r="E13" i="25"/>
  <c r="E4" i="25"/>
  <c r="C22" i="18" l="1"/>
  <c r="N62" i="7" l="1"/>
  <c r="M62" i="7"/>
  <c r="L62" i="7"/>
  <c r="K62" i="7"/>
  <c r="J62" i="7"/>
  <c r="I62" i="7"/>
  <c r="H62" i="7"/>
  <c r="G62" i="7"/>
  <c r="F62" i="7"/>
  <c r="E62" i="7"/>
  <c r="D62" i="7"/>
  <c r="C62" i="7"/>
  <c r="B62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D20" i="5" l="1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H26" i="2" l="1"/>
  <c r="E27" i="2"/>
  <c r="L27" i="2"/>
  <c r="M27" i="2"/>
  <c r="H28" i="2"/>
  <c r="E29" i="2"/>
  <c r="L29" i="2"/>
  <c r="M29" i="2"/>
  <c r="H30" i="2"/>
  <c r="E31" i="2"/>
  <c r="L31" i="2"/>
  <c r="M31" i="2"/>
  <c r="H32" i="2"/>
  <c r="E33" i="2"/>
  <c r="L33" i="2"/>
  <c r="M33" i="2"/>
  <c r="H34" i="2"/>
  <c r="E35" i="2"/>
  <c r="G35" i="2"/>
  <c r="L35" i="2"/>
  <c r="G36" i="2"/>
  <c r="H36" i="2"/>
  <c r="D37" i="2"/>
  <c r="E37" i="2"/>
  <c r="G37" i="2"/>
  <c r="F38" i="2"/>
  <c r="G38" i="2"/>
  <c r="H38" i="2"/>
  <c r="D39" i="2"/>
  <c r="M39" i="2"/>
  <c r="F40" i="2"/>
  <c r="G40" i="2"/>
  <c r="H40" i="2"/>
  <c r="G41" i="2"/>
  <c r="L41" i="2"/>
  <c r="M41" i="2"/>
  <c r="M22" i="2"/>
  <c r="M25" i="2" s="1"/>
  <c r="L22" i="2"/>
  <c r="L25" i="2" s="1"/>
  <c r="K22" i="2"/>
  <c r="K33" i="2" s="1"/>
  <c r="J22" i="2"/>
  <c r="J26" i="2" s="1"/>
  <c r="I22" i="2"/>
  <c r="I27" i="2" s="1"/>
  <c r="H22" i="2"/>
  <c r="H27" i="2" s="1"/>
  <c r="G22" i="2"/>
  <c r="G27" i="2" s="1"/>
  <c r="F22" i="2"/>
  <c r="F27" i="2" s="1"/>
  <c r="E22" i="2"/>
  <c r="E25" i="2" s="1"/>
  <c r="D22" i="2"/>
  <c r="D25" i="2" s="1"/>
  <c r="C22" i="2"/>
  <c r="C26" i="2" s="1"/>
  <c r="B22" i="2"/>
  <c r="B26" i="2" s="1"/>
  <c r="I38" i="2" l="1"/>
  <c r="D35" i="2"/>
  <c r="D31" i="2"/>
  <c r="D27" i="2"/>
  <c r="I34" i="2"/>
  <c r="I30" i="2"/>
  <c r="E41" i="2"/>
  <c r="M37" i="2"/>
  <c r="G25" i="2"/>
  <c r="D41" i="2"/>
  <c r="G39" i="2"/>
  <c r="L37" i="2"/>
  <c r="F36" i="2"/>
  <c r="G34" i="2"/>
  <c r="G32" i="2"/>
  <c r="G30" i="2"/>
  <c r="G28" i="2"/>
  <c r="G26" i="2"/>
  <c r="I25" i="2"/>
  <c r="I41" i="2"/>
  <c r="I36" i="2"/>
  <c r="D33" i="2"/>
  <c r="D29" i="2"/>
  <c r="L39" i="2"/>
  <c r="I32" i="2"/>
  <c r="I28" i="2"/>
  <c r="I26" i="2"/>
  <c r="F25" i="2"/>
  <c r="I39" i="2"/>
  <c r="H25" i="2"/>
  <c r="I40" i="2"/>
  <c r="E39" i="2"/>
  <c r="I37" i="2"/>
  <c r="M35" i="2"/>
  <c r="F34" i="2"/>
  <c r="F32" i="2"/>
  <c r="F30" i="2"/>
  <c r="F28" i="2"/>
  <c r="F26" i="2"/>
  <c r="C37" i="2"/>
  <c r="K31" i="2"/>
  <c r="K29" i="2"/>
  <c r="K27" i="2"/>
  <c r="B41" i="2"/>
  <c r="J27" i="2"/>
  <c r="E40" i="2"/>
  <c r="M36" i="2"/>
  <c r="E36" i="2"/>
  <c r="I35" i="2"/>
  <c r="M34" i="2"/>
  <c r="E34" i="2"/>
  <c r="I33" i="2"/>
  <c r="M32" i="2"/>
  <c r="E32" i="2"/>
  <c r="I31" i="2"/>
  <c r="M30" i="2"/>
  <c r="E30" i="2"/>
  <c r="I29" i="2"/>
  <c r="M28" i="2"/>
  <c r="E28" i="2"/>
  <c r="M26" i="2"/>
  <c r="E26" i="2"/>
  <c r="C25" i="2"/>
  <c r="K25" i="2"/>
  <c r="H41" i="2"/>
  <c r="L40" i="2"/>
  <c r="D40" i="2"/>
  <c r="H39" i="2"/>
  <c r="L38" i="2"/>
  <c r="D38" i="2"/>
  <c r="H37" i="2"/>
  <c r="L36" i="2"/>
  <c r="D36" i="2"/>
  <c r="H35" i="2"/>
  <c r="L34" i="2"/>
  <c r="D34" i="2"/>
  <c r="H33" i="2"/>
  <c r="L32" i="2"/>
  <c r="D32" i="2"/>
  <c r="H31" i="2"/>
  <c r="L30" i="2"/>
  <c r="D30" i="2"/>
  <c r="H29" i="2"/>
  <c r="L28" i="2"/>
  <c r="D28" i="2"/>
  <c r="L26" i="2"/>
  <c r="D26" i="2"/>
  <c r="C41" i="2"/>
  <c r="C39" i="2"/>
  <c r="C35" i="2"/>
  <c r="C33" i="2"/>
  <c r="C31" i="2"/>
  <c r="C29" i="2"/>
  <c r="C27" i="2"/>
  <c r="B39" i="2"/>
  <c r="J37" i="2"/>
  <c r="B35" i="2"/>
  <c r="J33" i="2"/>
  <c r="J31" i="2"/>
  <c r="B29" i="2"/>
  <c r="J25" i="2"/>
  <c r="M40" i="2"/>
  <c r="E38" i="2"/>
  <c r="K40" i="2"/>
  <c r="C40" i="2"/>
  <c r="K38" i="2"/>
  <c r="C38" i="2"/>
  <c r="K36" i="2"/>
  <c r="C36" i="2"/>
  <c r="K34" i="2"/>
  <c r="C34" i="2"/>
  <c r="G33" i="2"/>
  <c r="K32" i="2"/>
  <c r="C32" i="2"/>
  <c r="G31" i="2"/>
  <c r="K30" i="2"/>
  <c r="C30" i="2"/>
  <c r="G29" i="2"/>
  <c r="K28" i="2"/>
  <c r="C28" i="2"/>
  <c r="K26" i="2"/>
  <c r="K41" i="2"/>
  <c r="K39" i="2"/>
  <c r="K37" i="2"/>
  <c r="K35" i="2"/>
  <c r="J41" i="2"/>
  <c r="J39" i="2"/>
  <c r="B37" i="2"/>
  <c r="J35" i="2"/>
  <c r="B33" i="2"/>
  <c r="B31" i="2"/>
  <c r="J29" i="2"/>
  <c r="B27" i="2"/>
  <c r="B25" i="2"/>
  <c r="M38" i="2"/>
  <c r="F41" i="2"/>
  <c r="J40" i="2"/>
  <c r="B40" i="2"/>
  <c r="F39" i="2"/>
  <c r="J38" i="2"/>
  <c r="B38" i="2"/>
  <c r="F37" i="2"/>
  <c r="J36" i="2"/>
  <c r="B36" i="2"/>
  <c r="F35" i="2"/>
  <c r="J34" i="2"/>
  <c r="B34" i="2"/>
  <c r="F33" i="2"/>
  <c r="J32" i="2"/>
  <c r="B32" i="2"/>
  <c r="F31" i="2"/>
  <c r="J30" i="2"/>
  <c r="B30" i="2"/>
  <c r="F29" i="2"/>
  <c r="J28" i="2"/>
  <c r="B28" i="2"/>
  <c r="N25" i="2" l="1"/>
  <c r="N36" i="2"/>
  <c r="N37" i="2"/>
  <c r="N30" i="2"/>
  <c r="N33" i="2"/>
  <c r="N35" i="2"/>
  <c r="G43" i="2"/>
  <c r="G44" i="2"/>
  <c r="G42" i="2"/>
  <c r="N41" i="2"/>
  <c r="N29" i="2"/>
  <c r="N26" i="2"/>
  <c r="N32" i="2"/>
  <c r="D44" i="2"/>
  <c r="D42" i="2"/>
  <c r="D43" i="2"/>
  <c r="N27" i="2"/>
  <c r="J43" i="2"/>
  <c r="J42" i="2"/>
  <c r="J44" i="2"/>
  <c r="E44" i="2"/>
  <c r="E42" i="2"/>
  <c r="E43" i="2"/>
  <c r="I42" i="2"/>
  <c r="I44" i="2"/>
  <c r="I43" i="2"/>
  <c r="C42" i="2"/>
  <c r="C43" i="2"/>
  <c r="C44" i="2"/>
  <c r="K42" i="2"/>
  <c r="K44" i="2"/>
  <c r="K43" i="2"/>
  <c r="N34" i="2"/>
  <c r="M43" i="2"/>
  <c r="M44" i="2"/>
  <c r="M42" i="2"/>
  <c r="N40" i="2"/>
  <c r="N39" i="2"/>
  <c r="N28" i="2"/>
  <c r="F44" i="2"/>
  <c r="F43" i="2"/>
  <c r="F42" i="2"/>
  <c r="H42" i="2"/>
  <c r="H43" i="2"/>
  <c r="H44" i="2"/>
  <c r="L42" i="2"/>
  <c r="L43" i="2"/>
  <c r="L44" i="2"/>
  <c r="B44" i="2"/>
  <c r="B43" i="2"/>
  <c r="B42" i="2"/>
  <c r="N31" i="2"/>
  <c r="N38" i="2"/>
  <c r="N42" i="2" l="1"/>
  <c r="N43" i="2"/>
  <c r="N44" i="2"/>
</calcChain>
</file>

<file path=xl/sharedStrings.xml><?xml version="1.0" encoding="utf-8"?>
<sst xmlns="http://schemas.openxmlformats.org/spreadsheetml/2006/main" count="481" uniqueCount="168">
  <si>
    <t>Análisis Socioeconómico de El Salvador. Un enfoque estructural
Base de datos edición 5 - 2018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</si>
  <si>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</si>
  <si>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</si>
  <si>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mundial: desempeño del sector público en la economía capitalista</t>
  </si>
  <si>
    <t>Empleo y salarios</t>
  </si>
  <si>
    <t>Cuadros</t>
  </si>
  <si>
    <t>Desempeño promedio del sector público de acuerdo con el indicador PSP</t>
  </si>
  <si>
    <t xml:space="preserve"> Evolución del desempeño del sector público PSP</t>
  </si>
  <si>
    <t>Variaciones porcentuales en los indicadores que conforman el indicador PSP</t>
  </si>
  <si>
    <t>Dispersión entre el Índice de Empleo y el Índice de Salario Real por sector de actividad económica</t>
  </si>
  <si>
    <t>Gasto público total como porcentaje del PIB. 2004 - 2014</t>
  </si>
  <si>
    <t>Indicador promedio de eficiencia PSE. 2004 - 2014</t>
  </si>
  <si>
    <t>Comparación de desempeño y eficiencia del sector público. 2004 - 2014</t>
  </si>
  <si>
    <t>Frontera de Posibilidades de Producción del Sector Público</t>
  </si>
  <si>
    <t>Gráficas</t>
  </si>
  <si>
    <t>Gráfico de dispersión entre el índice de Empleo y el Índice del Salario Real. Sector Primario. 2009 – 2017. Año 2009=100</t>
  </si>
  <si>
    <t>Gráfico de dispersión entre el índice de Empleo y el Índice del Salario Real. Sector Secundario. 2009 – 2017. Año 2009=100</t>
  </si>
  <si>
    <t>Gráfico de dispersión entre el índice de Empleo y el Índice del Salario Real. Sector Terciario. 2009 – 2017. Año 2009=100</t>
  </si>
  <si>
    <t>Masa salarial por sector económico. 2009 – 2017. En millones de USD</t>
  </si>
  <si>
    <t>Tablas</t>
  </si>
  <si>
    <t>Indicadores de desempeño del sector público</t>
  </si>
  <si>
    <t>Resultados del modelo DEA orientado a resultados</t>
  </si>
  <si>
    <t>Actividad productiva</t>
  </si>
  <si>
    <t>Economía del conocimiento</t>
  </si>
  <si>
    <t>Evolución del gasto en ACT e I+D como porcentaje del PIB en El Salvador</t>
  </si>
  <si>
    <t>Participación sectorial en el gasto en ACP como porcentaje del PIB en El Salvador</t>
  </si>
  <si>
    <t>Inversión en I+D como porcentaje del PIB</t>
  </si>
  <si>
    <t>Un intento de relacionar el poder económico y la política</t>
  </si>
  <si>
    <t>Ciclo político, gasto público y política redistributiva</t>
  </si>
  <si>
    <t>Importancia de la migración y remesas: retorno de los salvadoreños por la anulación del TPS, impacto de la economía de remesas de los hogares</t>
  </si>
  <si>
    <t>Comportamiento monetario y financiero</t>
  </si>
  <si>
    <t>Cuadro 1.1. Desempeño promedio del sector público de acuerdo con el indicador PSP</t>
  </si>
  <si>
    <t>VOLVER AL ÍNDICE</t>
  </si>
  <si>
    <t>Datos promedio para el período 2004 - 2014. Varios países</t>
  </si>
  <si>
    <t>País</t>
  </si>
  <si>
    <t>EDUCACIÓN</t>
  </si>
  <si>
    <t>SALUD</t>
  </si>
  <si>
    <t>VIVIENDA</t>
  </si>
  <si>
    <t>DISTRIBUCIÓN</t>
  </si>
  <si>
    <t>ECONOMÍA</t>
  </si>
  <si>
    <t>EMPLEO</t>
  </si>
  <si>
    <t>ADMINISTRACIÓN</t>
  </si>
  <si>
    <t>Tasa neta de matrícula primaria</t>
  </si>
  <si>
    <t>Completition Rate Upper-Secondary</t>
  </si>
  <si>
    <t>Tasa Mortalidad Infantil</t>
  </si>
  <si>
    <t>Prevalencia de desnutrición (subalimentación)</t>
  </si>
  <si>
    <t>Hogares con agua potable</t>
  </si>
  <si>
    <t>Población  con Instalaciones de Saneamiento</t>
  </si>
  <si>
    <t>Income Share Lowest 20%</t>
  </si>
  <si>
    <t>Tasa de crecimiento PIB (Promedio 10 años)</t>
  </si>
  <si>
    <t>Inflación (Promedio 10 años)</t>
  </si>
  <si>
    <t>Desempleo (Promedio 5 años)</t>
  </si>
  <si>
    <t>Informalidad</t>
  </si>
  <si>
    <t>Percepción Captura de Estado</t>
  </si>
  <si>
    <t>Argentina</t>
  </si>
  <si>
    <t>Bolivia</t>
  </si>
  <si>
    <t>Brasil</t>
  </si>
  <si>
    <t>Chile</t>
  </si>
  <si>
    <t>Colombia</t>
  </si>
  <si>
    <t>Costa Rica</t>
  </si>
  <si>
    <t>Ecuador</t>
  </si>
  <si>
    <t>El Salvador</t>
  </si>
  <si>
    <t>Guatemala</t>
  </si>
  <si>
    <t>Honduras</t>
  </si>
  <si>
    <t>México</t>
  </si>
  <si>
    <t>Nicaragua</t>
  </si>
  <si>
    <t xml:space="preserve">Panamá </t>
  </si>
  <si>
    <t>Paraguay</t>
  </si>
  <si>
    <t>Perú</t>
  </si>
  <si>
    <t>Uruguay</t>
  </si>
  <si>
    <t>Venezuela</t>
  </si>
  <si>
    <t>PROMEDIO</t>
  </si>
  <si>
    <t>Normalización de valores</t>
  </si>
  <si>
    <t>PSP</t>
  </si>
  <si>
    <t>MAX</t>
  </si>
  <si>
    <t>MIN</t>
  </si>
  <si>
    <t>Fuente: elaboración propia con datos de CEPALSTAT, DATABANK, OIT, SEDLAC, WIDE, REICE, Gobierno de Venezuela y IBGE.</t>
  </si>
  <si>
    <t>Cuadro 1.2. Evolución del desempeño del sector público PSP</t>
  </si>
  <si>
    <t>PSP 2004</t>
  </si>
  <si>
    <t>PSP 2014</t>
  </si>
  <si>
    <t>Variación</t>
  </si>
  <si>
    <t>Cuadro 1.3. Variaciones porcentuales en los indicadores que conforman el indicador PSP</t>
  </si>
  <si>
    <t>Normalización</t>
  </si>
  <si>
    <t>Tasa de variación</t>
  </si>
  <si>
    <t>Cuadro 1.4. Gasto público total como porcentaje del PIB. 2004 - 2014</t>
  </si>
  <si>
    <t>Gasto Público como % del PIB</t>
  </si>
  <si>
    <t>Fuente: elaboración propia con datos de CEPALSTAT.</t>
  </si>
  <si>
    <t>Cuadro 1.5. Indicador promedio de eficiencia PSE. 2004 - 2014</t>
  </si>
  <si>
    <t>Datos promedio para el período 2004 - 2014. El Salvador</t>
  </si>
  <si>
    <t>PSE</t>
  </si>
  <si>
    <t>Cuadro 1.6. Comparación de desempeño y eficiencia del sector público. 2004 - 2014</t>
  </si>
  <si>
    <t>Datos promedio para el período 2004 - 2014</t>
  </si>
  <si>
    <t>Cuadro 1.7. Frontera de Posibilidades de Producción del Sector Público</t>
  </si>
  <si>
    <t>GP</t>
  </si>
  <si>
    <t>Tabla 1.1. Indicadores de desempeño del sector público</t>
  </si>
  <si>
    <t>Área</t>
  </si>
  <si>
    <t>Indicador</t>
  </si>
  <si>
    <t>Fuente</t>
  </si>
  <si>
    <t>Fecha de consulta</t>
  </si>
  <si>
    <t>CEPALSTAT/SEDLAC</t>
  </si>
  <si>
    <t>01/06/2018 --- 05/06/2018</t>
  </si>
  <si>
    <t>Tasa de finalización de la educación secundaria</t>
  </si>
  <si>
    <t>UNESCO/WIDE</t>
  </si>
  <si>
    <t>Tasa de mortalidad infantil</t>
  </si>
  <si>
    <t>CEPALSTAT</t>
  </si>
  <si>
    <t>Hogares con acceso a agua potable</t>
  </si>
  <si>
    <t>Población con instalaciones de saneamiento</t>
  </si>
  <si>
    <t>Participación en el ingreso del 20% peor remunerado de la población</t>
  </si>
  <si>
    <t>DATABANK</t>
  </si>
  <si>
    <t>Tasa de crecimiento del PIB (Promedio 10 años)</t>
  </si>
  <si>
    <t>OIT</t>
  </si>
  <si>
    <t>OIT/DATABANK/REICE/Gob Venezuela/IBGE</t>
  </si>
  <si>
    <t>ADMINISTRCIÓN</t>
  </si>
  <si>
    <t>Percepción de captura de Estado</t>
  </si>
  <si>
    <t>GASTO PÚBLICO</t>
  </si>
  <si>
    <t>Gasto público total del gobierno central como % del PB</t>
  </si>
  <si>
    <t>Tabla 1.2. Resultados del modelo DEA orientado a resultados</t>
  </si>
  <si>
    <t>Orientación hacia resultados</t>
  </si>
  <si>
    <t>Ranking</t>
  </si>
  <si>
    <t>Theta</t>
  </si>
  <si>
    <t>Promedio</t>
  </si>
  <si>
    <t>Cuadro 2.3. Dispersión entre el Índice de Empleo y el Índice de Salario Real por sector de actividad económica</t>
  </si>
  <si>
    <t>Datos desde 2009 hasta 2017</t>
  </si>
  <si>
    <t>Índices: Base 2009  3 sectores</t>
  </si>
  <si>
    <t>Año</t>
  </si>
  <si>
    <t xml:space="preserve">Sector </t>
  </si>
  <si>
    <t>Índice Empleo</t>
  </si>
  <si>
    <t>Índice Wmereal</t>
  </si>
  <si>
    <t>Índice Wme</t>
  </si>
  <si>
    <t>Fuente: elaboración propia con datos de DIGESTYC y BCR.</t>
  </si>
  <si>
    <t>Cuadro 2.6. Masa salarial por sector económico</t>
  </si>
  <si>
    <t>Datos desde 2009 hasta 2017. En millones de dólares USD</t>
  </si>
  <si>
    <t>Masa Salarial en Millones de US$</t>
  </si>
  <si>
    <t>Sector Primario</t>
  </si>
  <si>
    <t>Sector Secundario</t>
  </si>
  <si>
    <t>Sector Terciario</t>
  </si>
  <si>
    <t>Cuadro 4.1. Evolución del gasto en ACT e I+D como porcentaje del PIB en El Salvador</t>
  </si>
  <si>
    <t>Datos desde 2007 hasta 2016</t>
  </si>
  <si>
    <t>ACT</t>
  </si>
  <si>
    <t>I+D</t>
  </si>
  <si>
    <t>PIB</t>
  </si>
  <si>
    <t>ACT/PIB</t>
  </si>
  <si>
    <t>I+D/PIB</t>
  </si>
  <si>
    <t>Fuente: elaboración propia con base en información de CONACYT (2011 Y 2017).</t>
  </si>
  <si>
    <t>Nota: El dato para 2012 es estimado.</t>
  </si>
  <si>
    <t>Cuadro 4.2. Participación sectorial en el gasto en ACP como porcentaje del PIB en El Salvador</t>
  </si>
  <si>
    <t>Datos desde 2013 hasta 2016</t>
  </si>
  <si>
    <t>GOES</t>
  </si>
  <si>
    <t>IES</t>
  </si>
  <si>
    <t>EMPRESA</t>
  </si>
  <si>
    <t>TOTAL ACT</t>
  </si>
  <si>
    <t xml:space="preserve">Fuente: elaboración propia con base en información de CONACYT (2011 y 2017). </t>
  </si>
  <si>
    <t>Cuadro 4.3. Inversión en I+D como porcentaje del PIB</t>
  </si>
  <si>
    <t>Datos para 2015. Varios países</t>
  </si>
  <si>
    <t xml:space="preserve">País </t>
  </si>
  <si>
    <t>Israel</t>
  </si>
  <si>
    <t>Corea del Sur</t>
  </si>
  <si>
    <t>Suecia</t>
  </si>
  <si>
    <t>Austria</t>
  </si>
  <si>
    <t>Dinamarca</t>
  </si>
  <si>
    <t>Finlandia</t>
  </si>
  <si>
    <t xml:space="preserve">España </t>
  </si>
  <si>
    <t xml:space="preserve">Malasia </t>
  </si>
  <si>
    <t>Camboya</t>
  </si>
  <si>
    <t>Kirguistan</t>
  </si>
  <si>
    <t>Lesotho</t>
  </si>
  <si>
    <t>Iraq</t>
  </si>
  <si>
    <t xml:space="preserve">Fuente: Banco Mundial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</si>
</sst>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0.000"/>
    <numFmt numFmtId="166" formatCode="0.0000"/>
    <numFmt numFmtId="167" formatCode="0.0%"/>
    <numFmt numFmtId="168" formatCode="0.0"/>
    <numFmt numFmtId="169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7.5"/>
      <color theme="8" tint="-0.249977111117893"/>
      <name val="Calibri"/>
      <family val="2"/>
      <scheme val="minor"/>
    </font>
    <font>
      <sz val="11"/>
      <color indexed="6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 indent="1"/>
    </xf>
    <xf numFmtId="0" fontId="8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10" fillId="6" borderId="0" xfId="2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3"/>
    </xf>
    <xf numFmtId="0" fontId="12" fillId="3" borderId="0" xfId="2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5" xfId="0" applyNumberFormat="1" applyBorder="1" applyAlignment="1">
      <alignment vertical="center"/>
    </xf>
    <xf numFmtId="165" fontId="0" fillId="0" borderId="5" xfId="0" applyNumberFormat="1" applyBorder="1" applyAlignment="1">
      <alignment horizontal="center" vertical="center"/>
    </xf>
    <xf numFmtId="2" fontId="0" fillId="0" borderId="4" xfId="0" applyNumberFormat="1" applyBorder="1"/>
    <xf numFmtId="165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0" fillId="0" borderId="5" xfId="0" applyBorder="1"/>
    <xf numFmtId="10" fontId="0" fillId="0" borderId="5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7" fontId="0" fillId="0" borderId="2" xfId="1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2" fontId="0" fillId="0" borderId="5" xfId="0" applyNumberFormat="1" applyBorder="1"/>
    <xf numFmtId="167" fontId="0" fillId="0" borderId="5" xfId="1" applyNumberFormat="1" applyFon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5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0" fillId="0" borderId="4" xfId="0" applyNumberForma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8" borderId="3" xfId="0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5" xfId="0" applyBorder="1" applyAlignment="1">
      <alignment horizontal="center"/>
    </xf>
    <xf numFmtId="0" fontId="21" fillId="0" borderId="0" xfId="2" applyFon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/>
    </xf>
    <xf numFmtId="164" fontId="0" fillId="0" borderId="0" xfId="3" applyFont="1" applyBorder="1" applyAlignment="1">
      <alignment horizontal="center"/>
    </xf>
    <xf numFmtId="164" fontId="0" fillId="0" borderId="5" xfId="3" applyFont="1" applyBorder="1" applyAlignment="1">
      <alignment horizontal="center"/>
    </xf>
    <xf numFmtId="0" fontId="0" fillId="0" borderId="4" xfId="0" applyBorder="1" applyAlignment="1">
      <alignment horizontal="center"/>
    </xf>
    <xf numFmtId="168" fontId="22" fillId="0" borderId="4" xfId="0" applyNumberFormat="1" applyFont="1" applyBorder="1" applyAlignment="1">
      <alignment horizontal="center" vertical="top"/>
    </xf>
    <xf numFmtId="168" fontId="22" fillId="0" borderId="0" xfId="0" applyNumberFormat="1" applyFont="1" applyAlignment="1">
      <alignment horizontal="center" vertical="top"/>
    </xf>
    <xf numFmtId="168" fontId="22" fillId="0" borderId="5" xfId="0" applyNumberFormat="1" applyFont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169" fontId="0" fillId="0" borderId="4" xfId="1" applyNumberFormat="1" applyFont="1" applyFill="1" applyBorder="1" applyAlignment="1">
      <alignment horizontal="center"/>
    </xf>
    <xf numFmtId="169" fontId="0" fillId="0" borderId="0" xfId="1" applyNumberFormat="1" applyFont="1" applyFill="1" applyBorder="1" applyAlignment="1">
      <alignment horizontal="center"/>
    </xf>
    <xf numFmtId="169" fontId="0" fillId="0" borderId="5" xfId="1" applyNumberFormat="1" applyFont="1" applyFill="1" applyBorder="1" applyAlignment="1">
      <alignment horizontal="center"/>
    </xf>
    <xf numFmtId="0" fontId="0" fillId="0" borderId="4" xfId="0" applyBorder="1"/>
    <xf numFmtId="0" fontId="6" fillId="5" borderId="0" xfId="0" applyFont="1" applyFill="1" applyAlignment="1">
      <alignment horizontal="left" vertical="center" indent="1"/>
    </xf>
    <xf numFmtId="0" fontId="11" fillId="7" borderId="0" xfId="0" applyFont="1" applyFill="1" applyAlignment="1">
      <alignment horizontal="left" vertical="center" wrapText="1" indent="1"/>
    </xf>
    <xf numFmtId="0" fontId="11" fillId="3" borderId="0" xfId="0" applyFont="1" applyFill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 indent="1"/>
    </xf>
    <xf numFmtId="0" fontId="2" fillId="8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8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29C5D1"/>
      <color rgb="FF40A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'[1]Gráfico 1.1 PSP Promedio'!$E$71</c:f>
              <c:strCache>
                <c:ptCount val="1"/>
                <c:pt idx="0">
                  <c:v>PSP (2004-2014)</c:v>
                </c:pt>
              </c:strCache>
            </c:strRef>
          </c:tx>
          <c:spPr>
            <a:solidFill>
              <a:srgbClr val="0081E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pattFill prst="dkUpDiag">
                <a:fgClr>
                  <a:srgbClr val="0081E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D-49C0-AB9B-B6C711C731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'[1]Gráfico 1.1 PSP Promedio'!$D$72:$D$88</c:f>
              <c:strCache>
                <c:ptCount val="17"/>
                <c:pt idx="0">
                  <c:v>Honduras</c:v>
                </c:pt>
                <c:pt idx="1">
                  <c:v>Paraguay</c:v>
                </c:pt>
                <c:pt idx="2">
                  <c:v>Venezuela</c:v>
                </c:pt>
                <c:pt idx="3">
                  <c:v>Guatemala</c:v>
                </c:pt>
                <c:pt idx="4">
                  <c:v>Bolivia</c:v>
                </c:pt>
                <c:pt idx="5">
                  <c:v>Brasil</c:v>
                </c:pt>
                <c:pt idx="6">
                  <c:v>Colombia</c:v>
                </c:pt>
                <c:pt idx="7">
                  <c:v>El Salvador</c:v>
                </c:pt>
                <c:pt idx="8">
                  <c:v>Ecuador</c:v>
                </c:pt>
                <c:pt idx="9">
                  <c:v>Nicaragua</c:v>
                </c:pt>
                <c:pt idx="10">
                  <c:v>Panamá </c:v>
                </c:pt>
                <c:pt idx="11">
                  <c:v>Argentina</c:v>
                </c:pt>
                <c:pt idx="12">
                  <c:v>México</c:v>
                </c:pt>
                <c:pt idx="13">
                  <c:v>Perú</c:v>
                </c:pt>
                <c:pt idx="14">
                  <c:v>Costa Rica</c:v>
                </c:pt>
                <c:pt idx="15">
                  <c:v>Uruguay</c:v>
                </c:pt>
                <c:pt idx="16">
                  <c:v>Chile</c:v>
                </c:pt>
              </c:strCache>
            </c:strRef>
          </c:cat>
          <c:val>
            <c:numRef>
              <c:f>'[1]Gráfico 1.1 PSP Promedio'!$E$72:$E$88</c:f>
              <c:numCache>
                <c:formatCode>General</c:formatCode>
                <c:ptCount val="17"/>
                <c:pt idx="0">
                  <c:v>0.85861504236555763</c:v>
                </c:pt>
                <c:pt idx="1">
                  <c:v>0.87966656468192894</c:v>
                </c:pt>
                <c:pt idx="2">
                  <c:v>0.89113742402322593</c:v>
                </c:pt>
                <c:pt idx="3">
                  <c:v>0.89967877874402291</c:v>
                </c:pt>
                <c:pt idx="4">
                  <c:v>0.92112638989228446</c:v>
                </c:pt>
                <c:pt idx="5">
                  <c:v>0.92302652219909165</c:v>
                </c:pt>
                <c:pt idx="6">
                  <c:v>0.92360613123522539</c:v>
                </c:pt>
                <c:pt idx="7">
                  <c:v>0.95449990184290467</c:v>
                </c:pt>
                <c:pt idx="8">
                  <c:v>1.0021402638952079</c:v>
                </c:pt>
                <c:pt idx="9">
                  <c:v>1.0057075905322088</c:v>
                </c:pt>
                <c:pt idx="10">
                  <c:v>1.0287082878830842</c:v>
                </c:pt>
                <c:pt idx="11">
                  <c:v>1.0408410625912439</c:v>
                </c:pt>
                <c:pt idx="12">
                  <c:v>1.0576745302241248</c:v>
                </c:pt>
                <c:pt idx="13">
                  <c:v>1.0783883254615134</c:v>
                </c:pt>
                <c:pt idx="14">
                  <c:v>1.0830429348927924</c:v>
                </c:pt>
                <c:pt idx="15">
                  <c:v>1.1275723081356477</c:v>
                </c:pt>
                <c:pt idx="16">
                  <c:v>1.3245679413999349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D-49C0-AB9B-B6C711C731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7877424"/>
        <c:axId val="237877984"/>
      </c:barChart>
      <c:catAx>
        <c:axId val="2378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7877984"/>
        <c:crosses val="autoZero"/>
        <c:auto val="1"/>
        <c:lblAlgn val="ctr"/>
        <c:lblOffset val="100"/>
        <c:noMultiLvlLbl val="0"/>
      </c:catAx>
      <c:valAx>
        <c:axId val="237877984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787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67979002624674"/>
                  <c:y val="-0.152989574219889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strRef>
              <c:f>('[2]Relación Salario-Empleo'!$Z$5,'[2]Relación Salario-Empleo'!$Z$8,'[2]Relación Salario-Empleo'!$Z$11,'[2]Relación Salario-Empleo'!$Z$14,'[2]Relación Salario-Empleo'!$Z$17,'[2]Relación Salario-Empleo'!$Z$20,'[2]Relación Salario-Empleo'!$Z$23,'[2]Relación Salario-Empleo'!$Z$26,'[2]Relación Salario-Empleo'!$Z$29)</c:f>
              <c:strCache>
                <c:ptCount val="9"/>
                <c:pt idx="0">
                  <c:v>1</c:v>
                </c:pt>
                <c:pt idx="1">
                  <c:v>1.01220364583784</c:v>
                </c:pt>
                <c:pt idx="2">
                  <c:v>1.04078846004034</c:v>
                </c:pt>
                <c:pt idx="3">
                  <c:v>1.08906529962174</c:v>
                </c:pt>
                <c:pt idx="4">
                  <c:v>1.14668611344338</c:v>
                </c:pt>
                <c:pt idx="5">
                  <c:v>1.21933237542089</c:v>
                </c:pt>
                <c:pt idx="6">
                  <c:v>1.18861173385038</c:v>
                </c:pt>
                <c:pt idx="7">
                  <c:v>1.21586895930892</c:v>
                </c:pt>
                <c:pt idx="8">
                  <c:v>1.22105380467242</c:v>
                </c:pt>
              </c:strCache>
            </c:strRef>
          </c:xVal>
          <c:yVal>
            <c:numRef>
              <c:f>('[2]Relación Salario-Empleo'!$AA$5,'[2]Relación Salario-Empleo'!$AA$8,'[2]Relación Salario-Empleo'!$AA$11,'[2]Relación Salario-Empleo'!$AA$14,'[2]Relación Salario-Empleo'!$AA$17,'[2]Relación Salario-Empleo'!$AA$20,'[2]Relación Salario-Empleo'!$AA$23,'[2]Relación Salario-Empleo'!$AA$26,'[2]Relación Salario-Empleo'!$AA$29)</c:f>
              <c:numCache>
                <c:formatCode>General</c:formatCode>
                <c:ptCount val="9"/>
                <c:pt idx="0">
                  <c:v>1</c:v>
                </c:pt>
                <c:pt idx="1">
                  <c:v>0.97751196073642188</c:v>
                </c:pt>
                <c:pt idx="2">
                  <c:v>0.91354834194610035</c:v>
                </c:pt>
                <c:pt idx="3">
                  <c:v>0.97819573261053205</c:v>
                </c:pt>
                <c:pt idx="4">
                  <c:v>1.0773229458642208</c:v>
                </c:pt>
                <c:pt idx="5">
                  <c:v>1.0347295949223114</c:v>
                </c:pt>
                <c:pt idx="6">
                  <c:v>1.0299040329467948</c:v>
                </c:pt>
                <c:pt idx="7">
                  <c:v>1.0216940885292665</c:v>
                </c:pt>
                <c:pt idx="8">
                  <c:v>1.0256357751981657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A5-471C-8E77-E979BE96F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82272"/>
        <c:axId val="691982832"/>
      </c:scatterChart>
      <c:valAx>
        <c:axId val="691982272"/>
        <c:scaling>
          <c:orientation val="minMax"/>
          <c:min val="0.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</a:t>
                </a:r>
                <a:r>
                  <a:rPr lang="es-SV" baseline="0"/>
                  <a:t> del Salario Real</a:t>
                </a:r>
                <a:endParaRPr lang="es-S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82832"/>
        <c:crosses val="autoZero"/>
        <c:crossBetween val="midCat"/>
      </c:valAx>
      <c:valAx>
        <c:axId val="691982832"/>
        <c:scaling>
          <c:orientation val="minMax"/>
          <c:max val="1.25"/>
          <c:min val="0.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 de Empleo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8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'[2]Masa de Ingreso'!$C$193</c:f>
              <c:strCache>
                <c:ptCount val="1"/>
                <c:pt idx="0">
                  <c:v>Sector Primario</c:v>
                </c:pt>
              </c:strCache>
            </c:strRef>
          </c:tx>
          <c:spPr>
            <a:pattFill prst="dkUpDiag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96-47E9-988E-8C4EAEAF6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96-47E9-988E-8C4EAEAF6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96-47E9-988E-8C4EAEAF6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96-47E9-988E-8C4EAEAF6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96-47E9-988E-8C4EAEAF6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96-47E9-988E-8C4EAEAF6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96-47E9-988E-8C4EAEAF63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'[2]Masa de Ingreso'!$B$194:$B$202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strCache>
            </c:strRef>
          </c:cat>
          <c:val>
            <c:numRef>
              <c:f>'[2]Masa de Ingreso'!$C$194:$C$202</c:f>
              <c:numCache>
                <c:formatCode>General</c:formatCode>
                <c:ptCount val="9"/>
                <c:pt idx="0">
                  <c:v>8.4207037646396845</c:v>
                </c:pt>
                <c:pt idx="1">
                  <c:v>9.0097648235354484</c:v>
                </c:pt>
                <c:pt idx="2">
                  <c:v>10.464728662206062</c:v>
                </c:pt>
                <c:pt idx="3">
                  <c:v>10.845095544796228</c:v>
                </c:pt>
                <c:pt idx="4">
                  <c:v>10.855386741348743</c:v>
                </c:pt>
                <c:pt idx="5">
                  <c:v>11.442332420230626</c:v>
                </c:pt>
                <c:pt idx="6">
                  <c:v>10.797844079802756</c:v>
                </c:pt>
                <c:pt idx="7">
                  <c:v>12.111150118910059</c:v>
                </c:pt>
                <c:pt idx="8">
                  <c:v>13.531823051569745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96-47E9-988E-8C4EAEAF63F0}"/>
            </c:ext>
          </c:extLst>
        </c:ser>
        <c:ser>
          <c:idx val="1"/>
          <c:order val="1"/>
          <c:tx>
            <c:strRef>
              <c:f>'[2]Masa de Ingreso'!$D$193</c:f>
              <c:strCache>
                <c:ptCount val="1"/>
                <c:pt idx="0">
                  <c:v>Sector Secundario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'[2]Masa de Ingreso'!$B$194:$B$202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strCache>
            </c:strRef>
          </c:cat>
          <c:val>
            <c:numRef>
              <c:f>'[2]Masa de Ingreso'!$D$194:$D$202</c:f>
              <c:numCache>
                <c:formatCode>General</c:formatCode>
                <c:ptCount val="9"/>
                <c:pt idx="0">
                  <c:v>43.697003111647064</c:v>
                </c:pt>
                <c:pt idx="1">
                  <c:v>43.770239118667007</c:v>
                </c:pt>
                <c:pt idx="2">
                  <c:v>44.826886103879779</c:v>
                </c:pt>
                <c:pt idx="3">
                  <c:v>50.12639737945738</c:v>
                </c:pt>
                <c:pt idx="4">
                  <c:v>48.570754753180672</c:v>
                </c:pt>
                <c:pt idx="5">
                  <c:v>50.117734847615786</c:v>
                </c:pt>
                <c:pt idx="6">
                  <c:v>59.412816211325406</c:v>
                </c:pt>
                <c:pt idx="7">
                  <c:v>59.247419912260867</c:v>
                </c:pt>
                <c:pt idx="8">
                  <c:v>63.702436778270815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96-47E9-988E-8C4EAEAF63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1972192"/>
        <c:axId val="691972752"/>
      </c:barChart>
      <c:lineChart>
        <c:grouping val="standard"/>
        <c:varyColors val="0"/>
        <c:ser>
          <c:idx val="2"/>
          <c:order val="2"/>
          <c:tx>
            <c:strRef>
              <c:f>'[2]Masa de Ingreso'!$E$193</c:f>
              <c:strCache>
                <c:ptCount val="1"/>
                <c:pt idx="0">
                  <c:v>Sector Terciario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'[2]Masa de Ingreso'!$B$194:$B$202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strCache>
            </c:strRef>
          </c:cat>
          <c:val>
            <c:numRef>
              <c:f>'[2]Masa de Ingreso'!$E$194:$E$202</c:f>
              <c:numCache>
                <c:formatCode>General</c:formatCode>
                <c:ptCount val="9"/>
                <c:pt idx="0">
                  <c:v>212.98054036159968</c:v>
                </c:pt>
                <c:pt idx="1">
                  <c:v>213.21694894050975</c:v>
                </c:pt>
                <c:pt idx="2">
                  <c:v>215.40112519797194</c:v>
                </c:pt>
                <c:pt idx="3">
                  <c:v>245.51699727987403</c:v>
                </c:pt>
                <c:pt idx="4">
                  <c:v>286.86030356250529</c:v>
                </c:pt>
                <c:pt idx="5">
                  <c:v>296.31776715876475</c:v>
                </c:pt>
                <c:pt idx="6">
                  <c:v>285.40228819587611</c:v>
                </c:pt>
                <c:pt idx="7">
                  <c:v>291.36973816153932</c:v>
                </c:pt>
                <c:pt idx="8">
                  <c:v>296.71989123571609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96-47E9-988E-8C4EAEAF6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1973872"/>
        <c:axId val="691973312"/>
      </c:lineChart>
      <c:catAx>
        <c:axId val="6919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72752"/>
        <c:crosses val="autoZero"/>
        <c:auto val="1"/>
        <c:lblAlgn val="ctr"/>
        <c:lblOffset val="100"/>
        <c:noMultiLvlLbl val="0"/>
      </c:catAx>
      <c:valAx>
        <c:axId val="691972752"/>
        <c:scaling>
          <c:orientation val="minMax"/>
        </c:scaling>
        <c:delete val="0"/>
        <c:axPos val="l"/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72192"/>
        <c:crosses val="autoZero"/>
        <c:crossBetween val="between"/>
      </c:valAx>
      <c:valAx>
        <c:axId val="691973312"/>
        <c:scaling>
          <c:orientation val="minMax"/>
        </c:scaling>
        <c:delete val="0"/>
        <c:axPos val="r"/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73872"/>
        <c:crosses val="max"/>
        <c:crossBetween val="between"/>
      </c:valAx>
      <c:catAx>
        <c:axId val="691973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197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</a:t>
            </a:r>
            <a:r>
              <a:rPr lang="en-US" baseline="0"/>
              <a:t> del gasto en ACP e I + D como % del PIB 2007 - 2016 El Salvador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'[3]Gasto en innovación '!$P$30</c:f>
              <c:strCache>
                <c:ptCount val="1"/>
                <c:pt idx="0">
                  <c:v>ACT/PIB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'[3]Gasto en innovación '!$O$31:$O$40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'[3]Gasto en innovación '!$P$31:$P$40</c:f>
              <c:numCache>
                <c:formatCode>General</c:formatCode>
                <c:ptCount val="10"/>
                <c:pt idx="0">
                  <c:v>9.5981624370986372E-3</c:v>
                </c:pt>
                <c:pt idx="1">
                  <c:v>9.0010008889013313E-3</c:v>
                </c:pt>
                <c:pt idx="2">
                  <c:v>9.3712656145409981E-3</c:v>
                </c:pt>
                <c:pt idx="3">
                  <c:v>9.7855435040920553E-3</c:v>
                </c:pt>
                <c:pt idx="4">
                  <c:v>9.7475954058595347E-3</c:v>
                </c:pt>
                <c:pt idx="5">
                  <c:v>1.4208897436758829E-2</c:v>
                </c:pt>
                <c:pt idx="6">
                  <c:v>1.852824512246555E-2</c:v>
                </c:pt>
                <c:pt idx="7">
                  <c:v>1.9340446703011827E-2</c:v>
                </c:pt>
                <c:pt idx="8">
                  <c:v>1.9349893330119289E-2</c:v>
                </c:pt>
                <c:pt idx="9">
                  <c:v>1.8167759866882956E-2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1-46B7-8697-A9BCABBD9A28}"/>
            </c:ext>
          </c:extLst>
        </c:ser>
        <c:ser>
          <c:idx val="1"/>
          <c:order val="1"/>
          <c:tx>
            <c:strRef>
              <c:f>'[3]Gasto en innovación '!$Q$30</c:f>
              <c:strCache>
                <c:ptCount val="1"/>
                <c:pt idx="0">
                  <c:v>I+D/PIB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'[3]Gasto en innovación '!$O$31:$O$40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'[3]Gasto en innovación '!$Q$31:$Q$40</c:f>
              <c:numCache>
                <c:formatCode>General</c:formatCode>
                <c:ptCount val="10"/>
                <c:pt idx="0">
                  <c:v>8.9331500943302857E-4</c:v>
                </c:pt>
                <c:pt idx="1">
                  <c:v>1.1133430855841669E-3</c:v>
                </c:pt>
                <c:pt idx="2">
                  <c:v>7.744047610404709E-4</c:v>
                </c:pt>
                <c:pt idx="3">
                  <c:v>6.7185443496294993E-4</c:v>
                </c:pt>
                <c:pt idx="4">
                  <c:v>3.1245894384555282E-4</c:v>
                </c:pt>
                <c:pt idx="5">
                  <c:v>7.6909833036584131E-4</c:v>
                </c:pt>
                <c:pt idx="6">
                  <c:v>1.2073460849339223E-3</c:v>
                </c:pt>
                <c:pt idx="7">
                  <c:v>1.3782103860306223E-3</c:v>
                </c:pt>
                <c:pt idx="8">
                  <c:v>1.2920144601214322E-3</c:v>
                </c:pt>
                <c:pt idx="9">
                  <c:v>1.3083324657141141E-3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1-46B7-8697-A9BCABBD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616511"/>
        <c:axId val="1284616095"/>
      </c:lineChart>
      <c:catAx>
        <c:axId val="128461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616095"/>
        <c:crosses val="autoZero"/>
        <c:auto val="1"/>
        <c:lblAlgn val="ctr"/>
        <c:lblOffset val="100"/>
        <c:noMultiLvlLbl val="0"/>
      </c:catAx>
      <c:valAx>
        <c:axId val="128461609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8461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</a:t>
            </a:r>
            <a:r>
              <a:rPr lang="en-US" baseline="0"/>
              <a:t> sectorial en el gasto de ACT como % del PIB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'[3]Gasto en innovación '!$I$43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'[3]Gasto en innovación '!$H$44:$H$47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'[3]Gasto en innovación '!$I$44:$I$47</c:f>
              <c:numCache>
                <c:formatCode>General</c:formatCode>
                <c:ptCount val="4"/>
                <c:pt idx="0">
                  <c:v>5.7492670711139159E-4</c:v>
                </c:pt>
                <c:pt idx="1">
                  <c:v>5.5878787733648172E-4</c:v>
                </c:pt>
                <c:pt idx="2">
                  <c:v>5.3737975168449356E-4</c:v>
                </c:pt>
                <c:pt idx="3">
                  <c:v>5.2243737934961764E-4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6-4202-AF1B-BBB34BA9DDD8}"/>
            </c:ext>
          </c:extLst>
        </c:ser>
        <c:ser>
          <c:idx val="1"/>
          <c:order val="1"/>
          <c:tx>
            <c:strRef>
              <c:f>'[3]Gasto en innovación '!$J$43</c:f>
              <c:strCache>
                <c:ptCount val="1"/>
                <c:pt idx="0">
                  <c:v>GOES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'[3]Gasto en innovación '!$H$44:$H$47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'[3]Gasto en innovación '!$J$44:$J$47</c:f>
              <c:numCache>
                <c:formatCode>General</c:formatCode>
                <c:ptCount val="4"/>
                <c:pt idx="0">
                  <c:v>7.0473694433847087E-3</c:v>
                </c:pt>
                <c:pt idx="1">
                  <c:v>8.2413229223169092E-3</c:v>
                </c:pt>
                <c:pt idx="2">
                  <c:v>6.6462360002978622E-3</c:v>
                </c:pt>
                <c:pt idx="3">
                  <c:v>6.7700420972576884E-3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6-4202-AF1B-BBB34BA9DDD8}"/>
            </c:ext>
          </c:extLst>
        </c:ser>
        <c:ser>
          <c:idx val="2"/>
          <c:order val="2"/>
          <c:tx>
            <c:strRef>
              <c:f>'[3]Gasto en innovación '!$K$43</c:f>
              <c:strCache>
                <c:ptCount val="1"/>
                <c:pt idx="0">
                  <c:v>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'[3]Gasto en innovación '!$H$44:$H$47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'[3]Gasto en innovación '!$K$44:$K$47</c:f>
              <c:numCache>
                <c:formatCode>General</c:formatCode>
                <c:ptCount val="4"/>
                <c:pt idx="0">
                  <c:v>1.0905948971969448E-2</c:v>
                </c:pt>
                <c:pt idx="1">
                  <c:v>1.0540335903358435E-2</c:v>
                </c:pt>
                <c:pt idx="2">
                  <c:v>1.2166277578136934E-2</c:v>
                </c:pt>
                <c:pt idx="3">
                  <c:v>1.087528039027565E-2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6-4202-AF1B-BBB34BA9DDD8}"/>
            </c:ext>
          </c:extLst>
        </c:ser>
        <c:ser>
          <c:idx val="3"/>
          <c:order val="3"/>
          <c:tx>
            <c:strRef>
              <c:f>'[3]Gasto en innovación '!$L$43</c:f>
              <c:strCache>
                <c:ptCount val="1"/>
                <c:pt idx="0">
                  <c:v>TOTAL ACT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'[3]Gasto en innovación '!$H$44:$H$47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'[3]Gasto en innovación '!$L$44:$L$47</c:f>
              <c:numCache>
                <c:formatCode>General</c:formatCode>
                <c:ptCount val="4"/>
                <c:pt idx="0">
                  <c:v>1.852824512246555E-2</c:v>
                </c:pt>
                <c:pt idx="1">
                  <c:v>1.9340446703011827E-2</c:v>
                </c:pt>
                <c:pt idx="2">
                  <c:v>1.9349893330119289E-2</c:v>
                </c:pt>
                <c:pt idx="3">
                  <c:v>1.8167759866882956E-2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6-4202-AF1B-BBB34BA9D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7745423"/>
        <c:axId val="1387747503"/>
      </c:barChart>
      <c:catAx>
        <c:axId val="138774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7747503"/>
        <c:crosses val="autoZero"/>
        <c:auto val="1"/>
        <c:lblAlgn val="ctr"/>
        <c:lblOffset val="100"/>
        <c:noMultiLvlLbl val="0"/>
      </c:catAx>
      <c:valAx>
        <c:axId val="13877475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87745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'[3]I+D como % PIB'!$B$4</c:f>
              <c:strCache>
                <c:ptCount val="1"/>
                <c:pt idx="0">
                  <c:v>I+D/PIB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'[3]I+D como % PIB'!$A$5:$A$18</c:f>
              <c:strCache>
                <c:ptCount val="14"/>
                <c:pt idx="0">
                  <c:v>Israel</c:v>
                </c:pt>
                <c:pt idx="1">
                  <c:v>Corea del Sur</c:v>
                </c:pt>
                <c:pt idx="2">
                  <c:v>Suecia</c:v>
                </c:pt>
                <c:pt idx="3">
                  <c:v>Austria</c:v>
                </c:pt>
                <c:pt idx="4">
                  <c:v>Dinamarca</c:v>
                </c:pt>
                <c:pt idx="5">
                  <c:v>Finlandia</c:v>
                </c:pt>
                <c:pt idx="6">
                  <c:v>España </c:v>
                </c:pt>
                <c:pt idx="7">
                  <c:v>Malasia </c:v>
                </c:pt>
                <c:pt idx="8">
                  <c:v>El Salvador</c:v>
                </c:pt>
                <c:pt idx="9">
                  <c:v>Camboya</c:v>
                </c:pt>
                <c:pt idx="10">
                  <c:v>Kirguistan</c:v>
                </c:pt>
                <c:pt idx="11">
                  <c:v>Nicaragua</c:v>
                </c:pt>
                <c:pt idx="12">
                  <c:v>Lesotho</c:v>
                </c:pt>
                <c:pt idx="13">
                  <c:v>Iraq</c:v>
                </c:pt>
              </c:strCache>
            </c:strRef>
          </c:cat>
          <c:val>
            <c:numRef>
              <c:f>'[3]I+D como % PIB'!$B$5:$B$18</c:f>
              <c:numCache>
                <c:formatCode>General</c:formatCode>
                <c:ptCount val="14"/>
                <c:pt idx="0">
                  <c:v>4.2699999999999996</c:v>
                </c:pt>
                <c:pt idx="1">
                  <c:v>4.2300000000000004</c:v>
                </c:pt>
                <c:pt idx="2">
                  <c:v>3.26</c:v>
                </c:pt>
                <c:pt idx="3">
                  <c:v>3.07</c:v>
                </c:pt>
                <c:pt idx="4">
                  <c:v>3.01</c:v>
                </c:pt>
                <c:pt idx="5">
                  <c:v>2.9</c:v>
                </c:pt>
                <c:pt idx="6">
                  <c:v>1.22</c:v>
                </c:pt>
                <c:pt idx="7">
                  <c:v>1.3</c:v>
                </c:pt>
                <c:pt idx="8">
                  <c:v>0.13</c:v>
                </c:pt>
                <c:pt idx="9">
                  <c:v>0.12</c:v>
                </c:pt>
                <c:pt idx="10">
                  <c:v>0.12</c:v>
                </c:pt>
                <c:pt idx="11">
                  <c:v>0.11</c:v>
                </c:pt>
                <c:pt idx="12">
                  <c:v>0.05</c:v>
                </c:pt>
                <c:pt idx="1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2-4B5C-AC37-7D975864E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4753744"/>
        <c:axId val="1714742512"/>
      </c:barChart>
      <c:catAx>
        <c:axId val="1714753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742512"/>
        <c:crosses val="autoZero"/>
        <c:auto val="1"/>
        <c:lblAlgn val="ctr"/>
        <c:lblOffset val="100"/>
        <c:noMultiLvlLbl val="0"/>
      </c:catAx>
      <c:valAx>
        <c:axId val="171474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75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81E2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triangle"/>
              <c:size val="8"/>
              <c:spPr>
                <a:pattFill prst="dkUpDiag">
                  <a:fgClr>
                    <a:srgbClr val="0081E2"/>
                  </a:fgClr>
                  <a:bgClr>
                    <a:schemeClr val="bg1"/>
                  </a:bgClr>
                </a:pattFill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050-4BDC-804F-64722A94E2E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65D104B-CDC5-4122-826B-E3E757511607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050-4BDC-804F-64722A94E2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D74EBE8-6B10-4936-B201-0DEB4C13521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050-4BDC-804F-64722A94E2E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366A15B-411F-458E-909B-D40046B2B99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050-4BDC-804F-64722A94E2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A528F9-4495-4109-B683-F21A2D7CE21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050-4BDC-804F-64722A94E2E9}"/>
                </c:ext>
              </c:extLst>
            </c:dLbl>
            <c:dLbl>
              <c:idx val="4"/>
              <c:layout>
                <c:manualLayout>
                  <c:x val="-1.171646379040704E-2"/>
                  <c:y val="-2.8762193600945757E-2"/>
                </c:manualLayout>
              </c:layout>
              <c:tx>
                <c:rich>
                  <a:bodyPr/>
                  <a:lstStyle/>
                  <a:p>
                    <a:fld id="{6993BD6F-FA7C-4322-9565-515CFACC714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050-4BDC-804F-64722A94E2E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3AE7010-5546-4B55-9010-3323DA70185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050-4BDC-804F-64722A94E2E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65CCEF5-F7C5-4188-9FB4-E8271D5BFDC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050-4BDC-804F-64722A94E2E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6446A82-CA19-461A-A787-C5969C34D43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050-4BDC-804F-64722A94E2E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1CEB261-6D91-4D44-AF3E-C5578B85F2E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050-4BDC-804F-64722A94E2E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A0E61DB-5D23-4893-8FB2-E9CF0399616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050-4BDC-804F-64722A94E2E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03528C1-E233-4200-8EAE-6C7FD490CD1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050-4BDC-804F-64722A94E2E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065AC04-A53B-4E4D-AAC2-18387DB2192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050-4BDC-804F-64722A94E2E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CCC5B99-5EDC-4910-ABA3-9D362DDD8BD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050-4BDC-804F-64722A94E2E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B71438C-BE61-477B-BF1B-FE51601561B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050-4BDC-804F-64722A94E2E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3BD5716-0D4F-446B-8B7C-B2DD6BA1420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050-4BDC-804F-64722A94E2E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C125633-6BA3-4397-86E4-6E9FE680324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050-4BDC-804F-64722A94E2E9}"/>
                </c:ext>
              </c:extLst>
            </c:dLbl>
            <c:dLbl>
              <c:idx val="16"/>
              <c:layout>
                <c:manualLayout>
                  <c:x val="-1.171646379040704E-2"/>
                  <c:y val="-1.643553920054043E-2"/>
                </c:manualLayout>
              </c:layout>
              <c:tx>
                <c:rich>
                  <a:bodyPr/>
                  <a:lstStyle/>
                  <a:p>
                    <a:fld id="{E6992EAC-9B47-4149-B46E-3145FE5DFA6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050-4BDC-804F-64722A94E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strRef>
              <c:f>'[1]Gráfico 1.2 PSP Comparado'!$C$4:$C$20</c:f>
              <c:strCache>
                <c:ptCount val="17"/>
                <c:pt idx="0">
                  <c:v>1.04115738927658</c:v>
                </c:pt>
                <c:pt idx="1">
                  <c:v>0.846139888921245</c:v>
                </c:pt>
                <c:pt idx="2">
                  <c:v>0.867640229465127</c:v>
                </c:pt>
                <c:pt idx="3">
                  <c:v>1.38458279959851</c:v>
                </c:pt>
                <c:pt idx="4">
                  <c:v>0.908652949214176</c:v>
                </c:pt>
                <c:pt idx="5">
                  <c:v>1.15774933493165</c:v>
                </c:pt>
                <c:pt idx="6">
                  <c:v>0.933916670300767</c:v>
                </c:pt>
                <c:pt idx="7">
                  <c:v>0.951087428054259</c:v>
                </c:pt>
                <c:pt idx="8">
                  <c:v>0.947854170717196</c:v>
                </c:pt>
                <c:pt idx="9">
                  <c:v>0.858512134494113</c:v>
                </c:pt>
                <c:pt idx="10">
                  <c:v>1.13705048126815</c:v>
                </c:pt>
                <c:pt idx="11">
                  <c:v>1.35402073178847</c:v>
                </c:pt>
                <c:pt idx="12">
                  <c:v>0.932890366439536</c:v>
                </c:pt>
                <c:pt idx="13">
                  <c:v>0.820441640173371</c:v>
                </c:pt>
                <c:pt idx="14">
                  <c:v>0.977895098129778</c:v>
                </c:pt>
                <c:pt idx="15">
                  <c:v>1.017623758023</c:v>
                </c:pt>
                <c:pt idx="16">
                  <c:v>0.862784929204069</c:v>
                </c:pt>
              </c:strCache>
            </c:strRef>
          </c:xVal>
          <c:yVal>
            <c:numRef>
              <c:f>'[1]Gráfico 1.2 PSP Comparado'!$D$4:$D$20</c:f>
              <c:numCache>
                <c:formatCode>General</c:formatCode>
                <c:ptCount val="17"/>
                <c:pt idx="0">
                  <c:v>1.0362546304868037</c:v>
                </c:pt>
                <c:pt idx="1">
                  <c:v>0.97873462556628443</c:v>
                </c:pt>
                <c:pt idx="2">
                  <c:v>0.99222176296394249</c:v>
                </c:pt>
                <c:pt idx="3">
                  <c:v>1.2197195952844935</c:v>
                </c:pt>
                <c:pt idx="4">
                  <c:v>0.92945252748156448</c:v>
                </c:pt>
                <c:pt idx="5">
                  <c:v>1.0135806700876766</c:v>
                </c:pt>
                <c:pt idx="6">
                  <c:v>1.0811321953022766</c:v>
                </c:pt>
                <c:pt idx="7">
                  <c:v>0.9139704624345466</c:v>
                </c:pt>
                <c:pt idx="8">
                  <c:v>0.84799307067047935</c:v>
                </c:pt>
                <c:pt idx="9">
                  <c:v>0.85913915255223794</c:v>
                </c:pt>
                <c:pt idx="10">
                  <c:v>0.95996539223369937</c:v>
                </c:pt>
                <c:pt idx="11">
                  <c:v>0.90210733402710208</c:v>
                </c:pt>
                <c:pt idx="12">
                  <c:v>1.0983572990547446</c:v>
                </c:pt>
                <c:pt idx="13">
                  <c:v>0.90376426980469271</c:v>
                </c:pt>
                <c:pt idx="14">
                  <c:v>1.1266517798339089</c:v>
                </c:pt>
                <c:pt idx="15">
                  <c:v>1.2378981108402383</c:v>
                </c:pt>
                <c:pt idx="16">
                  <c:v>0.89905712137530802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'[1]Gráfico 1.2 PSP Comparado'!$B$4:$B$20</c15:f>
                <c15:dlblRangeCache>
                  <c:ptCount val="17"/>
                  <c:pt idx="0">
                    <c:v>Arg</c:v>
                  </c:pt>
                  <c:pt idx="1">
                    <c:v>Bo</c:v>
                  </c:pt>
                  <c:pt idx="2">
                    <c:v>Bra</c:v>
                  </c:pt>
                  <c:pt idx="3">
                    <c:v>Ch</c:v>
                  </c:pt>
                  <c:pt idx="4">
                    <c:v>Col</c:v>
                  </c:pt>
                  <c:pt idx="5">
                    <c:v>CR</c:v>
                  </c:pt>
                  <c:pt idx="6">
                    <c:v>Ecu</c:v>
                  </c:pt>
                  <c:pt idx="7">
                    <c:v>ES</c:v>
                  </c:pt>
                  <c:pt idx="8">
                    <c:v>Gua</c:v>
                  </c:pt>
                  <c:pt idx="9">
                    <c:v>Ho</c:v>
                  </c:pt>
                  <c:pt idx="10">
                    <c:v>Méx</c:v>
                  </c:pt>
                  <c:pt idx="11">
                    <c:v>Nic</c:v>
                  </c:pt>
                  <c:pt idx="12">
                    <c:v>Pan</c:v>
                  </c:pt>
                  <c:pt idx="13">
                    <c:v>Par</c:v>
                  </c:pt>
                  <c:pt idx="14">
                    <c:v>Per</c:v>
                  </c:pt>
                  <c:pt idx="15">
                    <c:v>Ur</c:v>
                  </c:pt>
                  <c:pt idx="16">
                    <c:v>Ven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050-4BDC-804F-64722A94E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11552"/>
        <c:axId val="237875184"/>
      </c:scatterChart>
      <c:valAx>
        <c:axId val="235611552"/>
        <c:scaling>
          <c:orientation val="minMax"/>
          <c:max val="1.4"/>
          <c:min val="0.8"/>
        </c:scaling>
        <c:delete val="0"/>
        <c:axPos val="b"/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5184"/>
        <c:crosses val="autoZero"/>
        <c:crossBetween val="midCat"/>
      </c:valAx>
      <c:valAx>
        <c:axId val="237875184"/>
        <c:scaling>
          <c:orientation val="minMax"/>
          <c:max val="1.4"/>
          <c:min val="0.8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61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'[1]Gráfico 1.3 Variaciones Indicad'!$R$70</c:f>
              <c:strCache>
                <c:ptCount val="1"/>
                <c:pt idx="0">
                  <c:v>El Salvador</c:v>
                </c:pt>
              </c:strCache>
            </c:strRef>
          </c:tx>
          <c:spPr>
            <a:solidFill>
              <a:srgbClr val="0081E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pattFill prst="dkDnDiag">
                <a:fgClr>
                  <a:srgbClr val="0081E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D4-4976-BCC0-9A4E237778B6}"/>
              </c:ext>
            </c:extLst>
          </c:dPt>
          <c:dPt>
            <c:idx val="8"/>
            <c:invertIfNegative val="0"/>
            <c:bubble3D val="0"/>
            <c:spPr>
              <a:pattFill prst="dkUpDiag">
                <a:fgClr>
                  <a:srgbClr val="0081E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D4-4976-BCC0-9A4E237778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'[1]Gráfico 1.3 Variaciones Indicad'!$S$69:$AE$69</c:f>
              <c:strCache>
                <c:ptCount val="12"/>
                <c:pt idx="0">
                  <c:v>Tasa neta de matrícula primaria</c:v>
                </c:pt>
                <c:pt idx="1">
                  <c:v>Tasa de finalización de la educación secundaria</c:v>
                </c:pt>
                <c:pt idx="2">
                  <c:v>Tasa de mortalidad infantil</c:v>
                </c:pt>
                <c:pt idx="3">
                  <c:v>Prevalencia de desnutrición (subalimentación)</c:v>
                </c:pt>
                <c:pt idx="4">
                  <c:v>Hogares con acceso a agua potable</c:v>
                </c:pt>
                <c:pt idx="5">
                  <c:v>Población con instalaciones de saneamiento</c:v>
                </c:pt>
                <c:pt idx="6">
                  <c:v>Participación en el ingreso del 20% peor remunerado</c:v>
                </c:pt>
                <c:pt idx="7">
                  <c:v>Tasa de crecimiento del PIB (Promedio 10 años)</c:v>
                </c:pt>
                <c:pt idx="8">
                  <c:v>Inflación (Promedio 10 años)</c:v>
                </c:pt>
                <c:pt idx="9">
                  <c:v>Desempleo (Promedio 5 años)</c:v>
                </c:pt>
                <c:pt idx="10">
                  <c:v>Informalidad</c:v>
                </c:pt>
                <c:pt idx="11">
                  <c:v>Percepción de captura de Estado</c:v>
                </c:pt>
              </c:strCache>
            </c:strRef>
          </c:cat>
          <c:val>
            <c:numRef>
              <c:f>'[1]Gráfico 1.3 Variaciones Indicad'!$S$70:$AE$70</c:f>
              <c:numCache>
                <c:formatCode>General</c:formatCode>
                <c:ptCount val="13"/>
                <c:pt idx="0">
                  <c:v>1.5443428387956315E-2</c:v>
                </c:pt>
                <c:pt idx="1">
                  <c:v>-1.5428492106843716E-3</c:v>
                </c:pt>
                <c:pt idx="2">
                  <c:v>0.12320747898468065</c:v>
                </c:pt>
                <c:pt idx="3">
                  <c:v>-0.40681662864458379</c:v>
                </c:pt>
                <c:pt idx="4">
                  <c:v>3.673015382433098E-2</c:v>
                </c:pt>
                <c:pt idx="5">
                  <c:v>3.0024031766806125E-2</c:v>
                </c:pt>
                <c:pt idx="6">
                  <c:v>0.25297986943226247</c:v>
                </c:pt>
                <c:pt idx="7">
                  <c:v>-0.58844388929074043</c:v>
                </c:pt>
                <c:pt idx="8">
                  <c:v>0.35396108244992353</c:v>
                </c:pt>
                <c:pt idx="9">
                  <c:v>0.1085853051053427</c:v>
                </c:pt>
                <c:pt idx="10">
                  <c:v>-0.14743440834912747</c:v>
                </c:pt>
                <c:pt idx="11">
                  <c:v>-0.18960264837625063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4-4976-BCC0-9A4E237778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5605952"/>
        <c:axId val="235606512"/>
      </c:barChart>
      <c:catAx>
        <c:axId val="23560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606512"/>
        <c:crosses val="autoZero"/>
        <c:auto val="1"/>
        <c:lblAlgn val="ctr"/>
        <c:lblOffset val="200"/>
        <c:noMultiLvlLbl val="0"/>
      </c:catAx>
      <c:valAx>
        <c:axId val="235606512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6059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'[1]Gráfico 1.4 Gasto Público'!$I$3</c:f>
              <c:strCache>
                <c:ptCount val="1"/>
                <c:pt idx="0">
                  <c:v>Gasto Público como % del PIB</c:v>
                </c:pt>
              </c:strCache>
            </c:strRef>
          </c:tx>
          <c:spPr>
            <a:solidFill>
              <a:srgbClr val="0081E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dkUpDiag">
                <a:fgClr>
                  <a:srgbClr val="0081E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FC-4566-A0A7-762606B33EBD}"/>
              </c:ext>
            </c:extLst>
          </c:dPt>
          <c:dPt>
            <c:idx val="16"/>
            <c:invertIfNegative val="0"/>
            <c:bubble3D val="0"/>
            <c:spPr>
              <a:solidFill>
                <a:srgbClr val="0081E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FC-4566-A0A7-762606B33E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'[1]Gráfico 1.4 Gasto Público'!$H$5:$H$21</c:f>
              <c:strCache>
                <c:ptCount val="17"/>
                <c:pt idx="0">
                  <c:v>Bolivia</c:v>
                </c:pt>
                <c:pt idx="1">
                  <c:v>Guatemala</c:v>
                </c:pt>
                <c:pt idx="2">
                  <c:v>Perú</c:v>
                </c:pt>
                <c:pt idx="3">
                  <c:v>Paraguay</c:v>
                </c:pt>
                <c:pt idx="4">
                  <c:v>El Salvador</c:v>
                </c:pt>
                <c:pt idx="5">
                  <c:v>Nicaragua</c:v>
                </c:pt>
                <c:pt idx="6">
                  <c:v>Costa Rica</c:v>
                </c:pt>
                <c:pt idx="7">
                  <c:v>México</c:v>
                </c:pt>
                <c:pt idx="8">
                  <c:v>Panamá </c:v>
                </c:pt>
                <c:pt idx="9">
                  <c:v>Colombia</c:v>
                </c:pt>
                <c:pt idx="10">
                  <c:v>Argentina</c:v>
                </c:pt>
                <c:pt idx="11">
                  <c:v>Brasil</c:v>
                </c:pt>
                <c:pt idx="12">
                  <c:v>Chile</c:v>
                </c:pt>
                <c:pt idx="13">
                  <c:v>Honduras</c:v>
                </c:pt>
                <c:pt idx="14">
                  <c:v>Uruguay</c:v>
                </c:pt>
                <c:pt idx="15">
                  <c:v>Ecuador</c:v>
                </c:pt>
                <c:pt idx="16">
                  <c:v>Venezuela</c:v>
                </c:pt>
              </c:strCache>
            </c:strRef>
          </c:cat>
          <c:val>
            <c:numRef>
              <c:f>'[1]Gráfico 1.4 Gasto Público'!$I$5:$I$21</c:f>
              <c:numCache>
                <c:formatCode>General</c:formatCode>
                <c:ptCount val="17"/>
                <c:pt idx="0">
                  <c:v>12.211993695</c:v>
                </c:pt>
                <c:pt idx="1">
                  <c:v>13.403384685000001</c:v>
                </c:pt>
                <c:pt idx="2">
                  <c:v>15.148538590000001</c:v>
                </c:pt>
                <c:pt idx="3">
                  <c:v>16.89215703409285</c:v>
                </c:pt>
                <c:pt idx="4">
                  <c:v>16.933115960000002</c:v>
                </c:pt>
                <c:pt idx="5">
                  <c:v>17.573505400000002</c:v>
                </c:pt>
                <c:pt idx="6">
                  <c:v>17.821859834999998</c:v>
                </c:pt>
                <c:pt idx="7">
                  <c:v>18.388637545000002</c:v>
                </c:pt>
                <c:pt idx="8">
                  <c:v>18.616225239999999</c:v>
                </c:pt>
                <c:pt idx="9">
                  <c:v>18.671139715000002</c:v>
                </c:pt>
                <c:pt idx="10">
                  <c:v>19.011110305000003</c:v>
                </c:pt>
                <c:pt idx="11">
                  <c:v>20.498419759999997</c:v>
                </c:pt>
                <c:pt idx="12">
                  <c:v>20.646581650000002</c:v>
                </c:pt>
                <c:pt idx="13">
                  <c:v>21.20791912</c:v>
                </c:pt>
                <c:pt idx="14">
                  <c:v>23.508998760065005</c:v>
                </c:pt>
                <c:pt idx="15">
                  <c:v>24.198299885000001</c:v>
                </c:pt>
                <c:pt idx="16">
                  <c:v>27.672226878783256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FC-4566-A0A7-762606B33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37880224"/>
        <c:axId val="237880784"/>
      </c:barChart>
      <c:catAx>
        <c:axId val="237880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80784"/>
        <c:crosses val="autoZero"/>
        <c:auto val="1"/>
        <c:lblAlgn val="ctr"/>
        <c:lblOffset val="100"/>
        <c:noMultiLvlLbl val="0"/>
      </c:catAx>
      <c:valAx>
        <c:axId val="23788078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8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1E2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dkUpDiag">
                <a:fgClr>
                  <a:srgbClr val="0081E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23-4FF7-928A-7F5CD418B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'[1]Gráfico 1.5 PSE Promedio'!$P$25:$P$41</c:f>
              <c:strCache>
                <c:ptCount val="17"/>
                <c:pt idx="0">
                  <c:v>Venezuela</c:v>
                </c:pt>
                <c:pt idx="1">
                  <c:v>Honduras</c:v>
                </c:pt>
                <c:pt idx="2">
                  <c:v>Ecuador</c:v>
                </c:pt>
                <c:pt idx="3">
                  <c:v>Brasil</c:v>
                </c:pt>
                <c:pt idx="4">
                  <c:v>Uruguay</c:v>
                </c:pt>
                <c:pt idx="5">
                  <c:v>Colombia</c:v>
                </c:pt>
                <c:pt idx="6">
                  <c:v>Paraguay</c:v>
                </c:pt>
                <c:pt idx="7">
                  <c:v>Argentina</c:v>
                </c:pt>
                <c:pt idx="8">
                  <c:v>Panamá </c:v>
                </c:pt>
                <c:pt idx="9">
                  <c:v>El Salvador</c:v>
                </c:pt>
                <c:pt idx="10">
                  <c:v>Nicaragua</c:v>
                </c:pt>
                <c:pt idx="11">
                  <c:v>México</c:v>
                </c:pt>
                <c:pt idx="12">
                  <c:v>Costa Rica</c:v>
                </c:pt>
                <c:pt idx="13">
                  <c:v>Chile</c:v>
                </c:pt>
                <c:pt idx="14">
                  <c:v>Guatemala</c:v>
                </c:pt>
                <c:pt idx="15">
                  <c:v>Perú</c:v>
                </c:pt>
                <c:pt idx="16">
                  <c:v>Bolivia</c:v>
                </c:pt>
              </c:strCache>
            </c:strRef>
          </c:cat>
          <c:val>
            <c:numRef>
              <c:f>'[1]Gráfico 1.5 PSE Promedio'!$Q$25:$Q$41</c:f>
              <c:numCache>
                <c:formatCode>General</c:formatCode>
                <c:ptCount val="17"/>
                <c:pt idx="0">
                  <c:v>0.61073418050824779</c:v>
                </c:pt>
                <c:pt idx="1">
                  <c:v>0.76780703661951166</c:v>
                </c:pt>
                <c:pt idx="2">
                  <c:v>0.78540798193747308</c:v>
                </c:pt>
                <c:pt idx="3">
                  <c:v>0.85397557936832968</c:v>
                </c:pt>
                <c:pt idx="4">
                  <c:v>0.90962402437767376</c:v>
                </c:pt>
                <c:pt idx="5">
                  <c:v>0.93813995359766411</c:v>
                </c:pt>
                <c:pt idx="6">
                  <c:v>0.9876080670081997</c:v>
                </c:pt>
                <c:pt idx="7">
                  <c:v>1.038313711967245</c:v>
                </c:pt>
                <c:pt idx="8">
                  <c:v>1.0479782457420119</c:v>
                </c:pt>
                <c:pt idx="9">
                  <c:v>1.0690318862857953</c:v>
                </c:pt>
                <c:pt idx="10">
                  <c:v>1.0853379339308049</c:v>
                </c:pt>
                <c:pt idx="11">
                  <c:v>1.090822650493301</c:v>
                </c:pt>
                <c:pt idx="12">
                  <c:v>1.1525089417405192</c:v>
                </c:pt>
                <c:pt idx="13">
                  <c:v>1.2166838271651528</c:v>
                </c:pt>
                <c:pt idx="14">
                  <c:v>1.2729889914970915</c:v>
                </c:pt>
                <c:pt idx="15">
                  <c:v>1.3500693992020871</c:v>
                </c:pt>
                <c:pt idx="16">
                  <c:v>1.4304882901846736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3-4FF7-928A-7F5CD418BC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7909680"/>
        <c:axId val="707910240"/>
      </c:barChart>
      <c:catAx>
        <c:axId val="70790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910240"/>
        <c:crosses val="autoZero"/>
        <c:auto val="1"/>
        <c:lblAlgn val="ctr"/>
        <c:lblOffset val="100"/>
        <c:noMultiLvlLbl val="0"/>
      </c:catAx>
      <c:valAx>
        <c:axId val="70791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90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57338986472846E-2"/>
          <c:y val="2.218021512109572E-2"/>
          <c:w val="0.92707092382682932"/>
          <c:h val="0.9310431877525837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81E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triangle"/>
              <c:size val="8"/>
              <c:spPr>
                <a:pattFill prst="dkUpDiag">
                  <a:fgClr>
                    <a:srgbClr val="0081E2"/>
                  </a:fgClr>
                  <a:bgClr>
                    <a:schemeClr val="bg1"/>
                  </a:bgClr>
                </a:patt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0F8-4B03-BE2D-B43B292CD4D3}"/>
              </c:ext>
            </c:extLst>
          </c:dPt>
          <c:dPt>
            <c:idx val="10"/>
            <c:marker>
              <c:symbol val="diamond"/>
              <c:size val="6"/>
              <c:spPr>
                <a:solidFill>
                  <a:srgbClr val="0081E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0F8-4B03-BE2D-B43B292CD4D3}"/>
              </c:ext>
            </c:extLst>
          </c:dPt>
          <c:dLbls>
            <c:dLbl>
              <c:idx val="0"/>
              <c:layout>
                <c:manualLayout>
                  <c:x val="-1.0880966802226753E-2"/>
                  <c:y val="-6.2333231614475158E-3"/>
                </c:manualLayout>
              </c:layout>
              <c:tx>
                <c:strRef>
                  <c:f>'[1]Gráfico 1.5 PSE Promedio'!$P$4</c:f>
                  <c:strCache>
                    <c:ptCount val="1"/>
                    <c:pt idx="0">
                      <c:v>Arg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47756914288197E-2"/>
                      <c:h val="2.3188622349751175E-2"/>
                    </c:manualLayout>
                  </c15:layout>
                  <c15:dlblFieldTable>
                    <c15:dlblFTEntry>
                      <c15:txfldGUID>{ACB45961-2D27-4B27-9223-B9B74CEDF212}</c15:txfldGUID>
                      <c15:f>'[1]Gráfico 1.5 PSE Promedio'!$P$4</c15:f>
                      <c15:dlblFieldTableCache>
                        <c:ptCount val="1"/>
                        <c:pt idx="0">
                          <c:v>Arg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0F8-4B03-BE2D-B43B292CD4D3}"/>
                </c:ext>
              </c:extLst>
            </c:dLbl>
            <c:dLbl>
              <c:idx val="1"/>
              <c:layout>
                <c:manualLayout>
                  <c:x val="-3.9280782209916119E-2"/>
                  <c:y val="-1.9654655479497549E-2"/>
                </c:manualLayout>
              </c:layout>
              <c:tx>
                <c:strRef>
                  <c:f>'[1]Gráfico 1.5 PSE Promedio'!$P$5</c:f>
                  <c:strCache>
                    <c:ptCount val="1"/>
                    <c:pt idx="0">
                      <c:v>Bo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{54008E21-174A-4FFE-91EF-5B72AD90E7EC}</c15:txfldGUID>
                      <c15:f>'[1]Gráfico 1.5 PSE Promedio'!$P$5</c15:f>
                      <c15:dlblFieldTableCache>
                        <c:ptCount val="1"/>
                        <c:pt idx="0">
                          <c:v>Bo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0F8-4B03-BE2D-B43B292CD4D3}"/>
                </c:ext>
              </c:extLst>
            </c:dLbl>
            <c:dLbl>
              <c:idx val="2"/>
              <c:layout>
                <c:manualLayout>
                  <c:x val="-5.6125638141386228E-2"/>
                  <c:y val="8.930831070591512E-3"/>
                </c:manualLayout>
              </c:layout>
              <c:tx>
                <c:strRef>
                  <c:f>'[1]Gráfico 1.5 PSE Promedio'!$P$6</c:f>
                  <c:strCache>
                    <c:ptCount val="1"/>
                    <c:pt idx="0">
                      <c:v>Bra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{B64294CC-171C-4DA6-AC92-855C8A7EDB39}</c15:txfldGUID>
                      <c15:f>'[1]Gráfico 1.5 PSE Promedio'!$P$6</c15:f>
                      <c15:dlblFieldTableCache>
                        <c:ptCount val="1"/>
                        <c:pt idx="0">
                          <c:v>Bra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C0F8-4B03-BE2D-B43B292CD4D3}"/>
                </c:ext>
              </c:extLst>
            </c:dLbl>
            <c:dLbl>
              <c:idx val="3"/>
              <c:layout>
                <c:manualLayout>
                  <c:x val="-2.8870814225144936E-2"/>
                  <c:y val="-2.1665322940439217E-2"/>
                </c:manualLayout>
              </c:layout>
              <c:tx>
                <c:strRef>
                  <c:f>'[1]Gráfico 1.5 PSE Promedio'!$P$7</c:f>
                  <c:strCache>
                    <c:ptCount val="1"/>
                    <c:pt idx="0">
                      <c:v>Ch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{0E8C5EF9-2FE1-4C94-BEF0-84F49CE8E31F}</c15:txfldGUID>
                      <c15:f>'[1]Gráfico 1.5 PSE Promedio'!$P$7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0F8-4B03-BE2D-B43B292CD4D3}"/>
                </c:ext>
              </c:extLst>
            </c:dLbl>
            <c:dLbl>
              <c:idx val="4"/>
              <c:layout>
                <c:manualLayout>
                  <c:x val="-7.8512878197917566E-2"/>
                  <c:y val="1.0731445384752904E-2"/>
                </c:manualLayout>
              </c:layout>
              <c:tx>
                <c:strRef>
                  <c:f>'[1]Gráfico 1.5 PSE Promedio'!$P$8</c:f>
                  <c:strCache>
                    <c:ptCount val="1"/>
                    <c:pt idx="0">
                      <c:v>Col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{05C0E93A-C5DF-4A3F-AA9A-3C4384AE6D3A}</c15:txfldGUID>
                      <c15:f>'[1]Gráfico 1.5 PSE Promedio'!$P$8</c15:f>
                      <c15:dlblFieldTableCache>
                        <c:ptCount val="1"/>
                        <c:pt idx="0">
                          <c:v>Col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C0F8-4B03-BE2D-B43B292CD4D3}"/>
                </c:ext>
              </c:extLst>
            </c:dLbl>
            <c:dLbl>
              <c:idx val="5"/>
              <c:layout>
                <c:manualLayout>
                  <c:x val="-4.0569467278128699E-2"/>
                  <c:y val="-1.9297104696013562E-2"/>
                </c:manualLayout>
              </c:layout>
              <c:tx>
                <c:strRef>
                  <c:f>'[1]Gráfico 1.5 PSE Promedio'!$P$9</c:f>
                  <c:strCache>
                    <c:ptCount val="1"/>
                    <c:pt idx="0">
                      <c:v>CR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{2A94626D-8E43-41CF-8D83-0A5DD0EE4F46}</c15:txfldGUID>
                      <c15:f>'[1]Gráfico 1.5 PSE Promedio'!$P$9</c15:f>
                      <c15:dlblFieldTableCache>
                        <c:ptCount val="1"/>
                        <c:pt idx="0">
                          <c:v>CR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0F8-4B03-BE2D-B43B292CD4D3}"/>
                </c:ext>
              </c:extLst>
            </c:dLbl>
            <c:dLbl>
              <c:idx val="6"/>
              <c:layout>
                <c:manualLayout>
                  <c:x val="-5.0000288425485276E-3"/>
                  <c:y val="1.277227920842194E-2"/>
                </c:manualLayout>
              </c:layout>
              <c:tx>
                <c:strRef>
                  <c:f>'[1]Gráfico 1.5 PSE Promedio'!$P$10</c:f>
                  <c:strCache>
                    <c:ptCount val="1"/>
                    <c:pt idx="0">
                      <c:v>Ecu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{B8C33AA7-FB75-470B-84B2-949205A5A226}</c15:txfldGUID>
                      <c15:f>'[1]Gráfico 1.5 PSE Promedio'!$P$10</c15:f>
                      <c15:dlblFieldTableCache>
                        <c:ptCount val="1"/>
                        <c:pt idx="0">
                          <c:v>Ecu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0F8-4B03-BE2D-B43B292CD4D3}"/>
                </c:ext>
              </c:extLst>
            </c:dLbl>
            <c:dLbl>
              <c:idx val="7"/>
              <c:layout>
                <c:manualLayout>
                  <c:x val="-9.5000201897839753E-2"/>
                  <c:y val="1.0960392200820334E-2"/>
                </c:manualLayout>
              </c:layout>
              <c:tx>
                <c:strRef>
                  <c:f>'[1]Gráfico 1.5 PSE Promedio'!$P$11</c:f>
                  <c:strCache>
                    <c:ptCount val="1"/>
                    <c:pt idx="0">
                      <c:v>ES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{9F3FDD47-1FC5-49BC-9D9B-F19323E3C9E4}</c15:txfldGUID>
                      <c15:f>'[1]Gráfico 1.5 PSE Promedio'!$P$11</c15:f>
                      <c15:dlblFieldTableCache>
                        <c:ptCount val="1"/>
                        <c:pt idx="0">
                          <c:v>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0F8-4B03-BE2D-B43B292CD4D3}"/>
                </c:ext>
              </c:extLst>
            </c:dLbl>
            <c:dLbl>
              <c:idx val="8"/>
              <c:layout>
                <c:manualLayout>
                  <c:x val="-9.4036053185659538E-2"/>
                  <c:y val="-7.4469635650671719E-3"/>
                </c:manualLayout>
              </c:layout>
              <c:tx>
                <c:strRef>
                  <c:f>'[1]Gráfico 1.5 PSE Promedio'!$P$12</c:f>
                  <c:strCache>
                    <c:ptCount val="1"/>
                    <c:pt idx="0">
                      <c:v>Gua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{523A9B5B-55C8-499E-B715-7257774BC40B}</c15:txfldGUID>
                      <c15:f>'[1]Gráfico 1.5 PSE Promedio'!$P$12</c15:f>
                      <c15:dlblFieldTableCache>
                        <c:ptCount val="1"/>
                        <c:pt idx="0">
                          <c:v>Gua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C0F8-4B03-BE2D-B43B292CD4D3}"/>
                </c:ext>
              </c:extLst>
            </c:dLbl>
            <c:dLbl>
              <c:idx val="9"/>
              <c:layout>
                <c:manualLayout>
                  <c:x val="-8.6025900608577829E-2"/>
                  <c:y val="1.2705278129101162E-2"/>
                </c:manualLayout>
              </c:layout>
              <c:tx>
                <c:strRef>
                  <c:f>'[1]Gráfico 1.5 PSE Promedio'!$P$13</c:f>
                  <c:strCache>
                    <c:ptCount val="1"/>
                    <c:pt idx="0">
                      <c:v>Ho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{EFD6103A-DB7A-4C22-ADE6-70FB9420CC34}</c15:txfldGUID>
                      <c15:f>'[1]Gráfico 1.5 PSE Promedio'!$P$13</c15:f>
                      <c15:dlblFieldTableCache>
                        <c:ptCount val="1"/>
                        <c:pt idx="0">
                          <c:v>Ho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C0F8-4B03-BE2D-B43B292CD4D3}"/>
                </c:ext>
              </c:extLst>
            </c:dLbl>
            <c:dLbl>
              <c:idx val="10"/>
              <c:layout>
                <c:manualLayout>
                  <c:x val="-4.279888090911713E-3"/>
                  <c:y val="-7.2208746149422572E-3"/>
                </c:manualLayout>
              </c:layout>
              <c:tx>
                <c:strRef>
                  <c:f>'[1]Gráfico 1.5 PSE Promedio'!$P$14</c:f>
                  <c:strCache>
                    <c:ptCount val="1"/>
                    <c:pt idx="0">
                      <c:v>Méx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{D00212A4-94A8-4DA5-B304-0459471C3E17}</c15:txfldGUID>
                      <c15:f>'[1]Gráfico 1.5 PSE Promedio'!$P$14</c15:f>
                      <c15:dlblFieldTableCache>
                        <c:ptCount val="1"/>
                        <c:pt idx="0">
                          <c:v>Méx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0F8-4B03-BE2D-B43B292CD4D3}"/>
                </c:ext>
              </c:extLst>
            </c:dLbl>
            <c:dLbl>
              <c:idx val="11"/>
              <c:layout>
                <c:manualLayout>
                  <c:x val="-7.6197398402122807E-2"/>
                  <c:y val="-2.4955520492010202E-2"/>
                </c:manualLayout>
              </c:layout>
              <c:tx>
                <c:strRef>
                  <c:f>'[1]Gráfico 1.5 PSE Promedio'!$P$15</c:f>
                  <c:strCache>
                    <c:ptCount val="1"/>
                    <c:pt idx="0">
                      <c:v>Nic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{33D69FC5-C19C-439E-837D-A911BFDE598C}</c15:txfldGUID>
                      <c15:f>'[1]Gráfico 1.5 PSE Promedio'!$P$15</c15:f>
                      <c15:dlblFieldTableCache>
                        <c:ptCount val="1"/>
                        <c:pt idx="0">
                          <c:v>Nic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C0F8-4B03-BE2D-B43B292CD4D3}"/>
                </c:ext>
              </c:extLst>
            </c:dLbl>
            <c:dLbl>
              <c:idx val="12"/>
              <c:layout>
                <c:manualLayout>
                  <c:x val="-1.6378760347264286E-2"/>
                  <c:y val="3.869963289124257E-2"/>
                </c:manualLayout>
              </c:layout>
              <c:tx>
                <c:strRef>
                  <c:f>'[1]Gráfico 1.5 PSE Promedio'!$P$16</c:f>
                  <c:strCache>
                    <c:ptCount val="1"/>
                    <c:pt idx="0">
                      <c:v>Pan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{D940C87A-89C0-44BB-9F00-6C2AA3A63A52}</c15:txfldGUID>
                      <c15:f>'[1]Gráfico 1.5 PSE Promedio'!$P$16</c15:f>
                      <c15:dlblFieldTableCache>
                        <c:ptCount val="1"/>
                        <c:pt idx="0">
                          <c:v>Pan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C0F8-4B03-BE2D-B43B292CD4D3}"/>
                </c:ext>
              </c:extLst>
            </c:dLbl>
            <c:dLbl>
              <c:idx val="13"/>
              <c:layout>
                <c:manualLayout>
                  <c:x val="-8.1748319921548268E-2"/>
                  <c:y val="6.6867712243383485E-3"/>
                </c:manualLayout>
              </c:layout>
              <c:tx>
                <c:strRef>
                  <c:f>'[1]Gráfico 1.5 PSE Promedio'!$P$17</c:f>
                  <c:strCache>
                    <c:ptCount val="1"/>
                    <c:pt idx="0">
                      <c:v>Par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{7834DAD3-6360-4806-8F91-D849F01434A3}</c15:txfldGUID>
                      <c15:f>'[1]Gráfico 1.5 PSE Promedio'!$P$17</c15:f>
                      <c15:dlblFieldTableCache>
                        <c:ptCount val="1"/>
                        <c:pt idx="0">
                          <c:v>Par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C0F8-4B03-BE2D-B43B292CD4D3}"/>
                </c:ext>
              </c:extLst>
            </c:dLbl>
            <c:dLbl>
              <c:idx val="14"/>
              <c:layout>
                <c:manualLayout>
                  <c:x val="-2.7747800755674772E-2"/>
                  <c:y val="-2.3833966879874088E-2"/>
                </c:manualLayout>
              </c:layout>
              <c:tx>
                <c:strRef>
                  <c:f>'[1]Gráfico 1.5 PSE Promedio'!$P$18</c:f>
                  <c:strCache>
                    <c:ptCount val="1"/>
                    <c:pt idx="0">
                      <c:v>Per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{83F016A6-13BB-4C0C-A702-2E6061BE98E4}</c15:txfldGUID>
                      <c15:f>'[1]Gráfico 1.5 PSE Promedio'!$P$18</c15:f>
                      <c15:dlblFieldTableCache>
                        <c:ptCount val="1"/>
                        <c:pt idx="0">
                          <c:v>Per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C0F8-4B03-BE2D-B43B292CD4D3}"/>
                </c:ext>
              </c:extLst>
            </c:dLbl>
            <c:dLbl>
              <c:idx val="15"/>
              <c:layout>
                <c:manualLayout>
                  <c:x val="-5.169853768278965E-3"/>
                  <c:y val="6.4651278434574612E-3"/>
                </c:manualLayout>
              </c:layout>
              <c:tx>
                <c:strRef>
                  <c:f>'[1]Gráfico 1.5 PSE Promedio'!$P$19</c:f>
                  <c:strCache>
                    <c:ptCount val="1"/>
                    <c:pt idx="0">
                      <c:v>Ur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{3021B392-6D28-4E39-A266-F1CC72621632}</c15:txfldGUID>
                      <c15:f>'[1]Gráfico 1.5 PSE Promedio'!$P$19</c15:f>
                      <c15:dlblFieldTableCache>
                        <c:ptCount val="1"/>
                        <c:pt idx="0">
                          <c:v>Ur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C0F8-4B03-BE2D-B43B292CD4D3}"/>
                </c:ext>
              </c:extLst>
            </c:dLbl>
            <c:dLbl>
              <c:idx val="16"/>
              <c:layout>
                <c:manualLayout>
                  <c:x val="-8.512970494072862E-2"/>
                  <c:y val="8.4197493778584605E-3"/>
                </c:manualLayout>
              </c:layout>
              <c:tx>
                <c:strRef>
                  <c:f>'[1]Gráfico 1.5 PSE Promedio'!$P$20</c:f>
                  <c:strCache>
                    <c:ptCount val="1"/>
                    <c:pt idx="0">
                      <c:v>Ven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{BE4E0C19-B90E-4C71-83F7-EECB45CEA130}</c15:txfldGUID>
                      <c15:f>'[1]Gráfico 1.5 PSE Promedio'!$P$20</c15:f>
                      <c15:dlblFieldTableCache>
                        <c:ptCount val="1"/>
                        <c:pt idx="0">
                          <c:v>Ven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C0F8-4B03-BE2D-B43B292C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'[1]Gráfico 1.5 PSE Promedio'!$Q$4:$Q$20</c:f>
              <c:strCache>
                <c:ptCount val="17"/>
                <c:pt idx="0">
                  <c:v>1.04084106259124</c:v>
                </c:pt>
                <c:pt idx="1">
                  <c:v>0.921126389892284</c:v>
                </c:pt>
                <c:pt idx="2">
                  <c:v>0.923026522199092</c:v>
                </c:pt>
                <c:pt idx="3">
                  <c:v>1.32456794139993</c:v>
                </c:pt>
                <c:pt idx="4">
                  <c:v>0.923606131235225</c:v>
                </c:pt>
                <c:pt idx="5">
                  <c:v>1.08304293489279</c:v>
                </c:pt>
                <c:pt idx="6">
                  <c:v>1.00214026389521</c:v>
                </c:pt>
                <c:pt idx="7">
                  <c:v>0.954499901842905</c:v>
                </c:pt>
                <c:pt idx="8">
                  <c:v>0.899678778744023</c:v>
                </c:pt>
                <c:pt idx="9">
                  <c:v>0.858615042365558</c:v>
                </c:pt>
                <c:pt idx="10">
                  <c:v>1.05767453022412</c:v>
                </c:pt>
                <c:pt idx="11">
                  <c:v>1.00570759053221</c:v>
                </c:pt>
                <c:pt idx="12">
                  <c:v>1.02870828788308</c:v>
                </c:pt>
                <c:pt idx="13">
                  <c:v>0.879666564681929</c:v>
                </c:pt>
                <c:pt idx="14">
                  <c:v>1.07838832546151</c:v>
                </c:pt>
                <c:pt idx="15">
                  <c:v>1.12757230813565</c:v>
                </c:pt>
                <c:pt idx="16">
                  <c:v>0.891137424023226</c:v>
                </c:pt>
              </c:strCache>
            </c:strRef>
          </c:xVal>
          <c:yVal>
            <c:numRef>
              <c:f>'[1]Gráfico 1.5 PSE Promedio'!$R$4:$R$20</c:f>
              <c:numCache>
                <c:formatCode>General</c:formatCode>
                <c:ptCount val="17"/>
                <c:pt idx="0">
                  <c:v>1.038313711967245</c:v>
                </c:pt>
                <c:pt idx="1">
                  <c:v>1.4304882901846736</c:v>
                </c:pt>
                <c:pt idx="2">
                  <c:v>0.85397557936832968</c:v>
                </c:pt>
                <c:pt idx="3">
                  <c:v>1.2166838271651528</c:v>
                </c:pt>
                <c:pt idx="4">
                  <c:v>0.93813995359766411</c:v>
                </c:pt>
                <c:pt idx="5">
                  <c:v>1.1525089417405192</c:v>
                </c:pt>
                <c:pt idx="6">
                  <c:v>0.78540798193747308</c:v>
                </c:pt>
                <c:pt idx="7">
                  <c:v>1.0690318862857953</c:v>
                </c:pt>
                <c:pt idx="8">
                  <c:v>1.2729889914970915</c:v>
                </c:pt>
                <c:pt idx="9">
                  <c:v>0.76780703661951166</c:v>
                </c:pt>
                <c:pt idx="10">
                  <c:v>1.090822650493301</c:v>
                </c:pt>
                <c:pt idx="11">
                  <c:v>1.0853379339308049</c:v>
                </c:pt>
                <c:pt idx="12">
                  <c:v>1.0479782457420119</c:v>
                </c:pt>
                <c:pt idx="13">
                  <c:v>0.9876080670081997</c:v>
                </c:pt>
                <c:pt idx="14">
                  <c:v>1.3500693992020871</c:v>
                </c:pt>
                <c:pt idx="15">
                  <c:v>0.90962402437767376</c:v>
                </c:pt>
                <c:pt idx="16">
                  <c:v>0.61073418050824779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0F8-4B03-BE2D-B43B292C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912480"/>
        <c:axId val="707913040"/>
      </c:scatterChart>
      <c:valAx>
        <c:axId val="707912480"/>
        <c:scaling>
          <c:orientation val="minMax"/>
          <c:max val="1.5"/>
          <c:min val="0.5"/>
        </c:scaling>
        <c:delete val="0"/>
        <c:axPos val="b"/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913040"/>
        <c:crosses val="autoZero"/>
        <c:crossBetween val="midCat"/>
      </c:valAx>
      <c:valAx>
        <c:axId val="707913040"/>
        <c:scaling>
          <c:orientation val="minMax"/>
          <c:max val="1.5"/>
          <c:min val="0.5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912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'[1]Gráfico 1.7 FPP'!$H$4</c:f>
              <c:strCache>
                <c:ptCount val="1"/>
                <c:pt idx="0">
                  <c:v>PSP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81E2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Pt>
            <c:idx val="7"/>
            <c:marker>
              <c:symbol val="triangle"/>
              <c:size val="8"/>
              <c:spPr>
                <a:pattFill prst="dkUpDiag">
                  <a:fgClr>
                    <a:srgbClr val="0081E2"/>
                  </a:fgClr>
                  <a:bgClr>
                    <a:schemeClr val="bg1"/>
                  </a:bgClr>
                </a:patt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895-4008-9B6F-DCF9CBFFEECE}"/>
              </c:ext>
            </c:extLst>
          </c:dPt>
          <c:dPt>
            <c:idx val="10"/>
            <c:marker>
              <c:symbol val="diamond"/>
              <c:size val="6"/>
              <c:spPr>
                <a:solidFill>
                  <a:srgbClr val="0081E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895-4008-9B6F-DCF9CBFFEECE}"/>
              </c:ext>
            </c:extLst>
          </c:dPt>
          <c:dLbls>
            <c:dLbl>
              <c:idx val="0"/>
              <c:layout>
                <c:manualLayout>
                  <c:x val="-7.4334493085971523E-2"/>
                  <c:y val="-3.8159649264587092E-2"/>
                </c:manualLayout>
              </c:layout>
              <c:tx>
                <c:strRef>
                  <c:f>'[1]Gráfico 1.7 FPP'!$E$5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{F5D01BF6-D7FF-4325-B528-521329ABF459}</c15:txfldGUID>
                      <c15:f>'[1]Gráfico 1.7 FPP'!$E$5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895-4008-9B6F-DCF9CBFFEECE}"/>
                </c:ext>
              </c:extLst>
            </c:dLbl>
            <c:dLbl>
              <c:idx val="1"/>
              <c:layout>
                <c:manualLayout>
                  <c:x val="-6.029349109534804E-2"/>
                  <c:y val="-2.8188369418089585E-2"/>
                </c:manualLayout>
              </c:layout>
              <c:tx>
                <c:strRef>
                  <c:f>'[1]Gráfico 1.7 FPP'!$E$6</c:f>
                  <c:strCache>
                    <c:ptCount val="1"/>
                    <c:pt idx="0">
                      <c:v>Bolivia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{BF21DE4C-3C1D-4E9F-A009-97BAF83E4C9E}</c15:txfldGUID>
                      <c15:f>'[1]Gráfico 1.7 FPP'!$E$6</c15:f>
                      <c15:dlblFieldTableCache>
                        <c:ptCount val="1"/>
                        <c:pt idx="0">
                          <c:v>Bolivia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895-4008-9B6F-DCF9CBFFEECE}"/>
                </c:ext>
              </c:extLst>
            </c:dLbl>
            <c:dLbl>
              <c:idx val="2"/>
              <c:tx>
                <c:strRef>
                  <c:f>'[1]Gráfico 1.7 FPP'!$E$7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{B3D148C4-303E-4602-BED8-A19979D129D5}</c15:txfldGUID>
                      <c15:f>'[1]Gráfico 1.7 FPP'!$E$7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895-4008-9B6F-DCF9CBFFEECE}"/>
                </c:ext>
              </c:extLst>
            </c:dLbl>
            <c:dLbl>
              <c:idx val="3"/>
              <c:tx>
                <c:strRef>
                  <c:f>'[1]Gráfico 1.7 FPP'!$E$8</c:f>
                  <c:strCache>
                    <c:ptCount val="1"/>
                    <c:pt idx="0">
                      <c:v>Chile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{B941DED5-6806-4145-904C-4F197BC6FC34}</c15:txfldGUID>
                      <c15:f>'[1]Gráfico 1.7 FPP'!$E$8</c15:f>
                      <c15:dlblFieldTableCache>
                        <c:ptCount val="1"/>
                        <c:pt idx="0">
                          <c:v>Chile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895-4008-9B6F-DCF9CBFFEECE}"/>
                </c:ext>
              </c:extLst>
            </c:dLbl>
            <c:dLbl>
              <c:idx val="4"/>
              <c:layout>
                <c:manualLayout>
                  <c:x val="-4.3123682608877272E-2"/>
                  <c:y val="-2.2886649811047741E-2"/>
                </c:manualLayout>
              </c:layout>
              <c:tx>
                <c:strRef>
                  <c:f>'[1]Gráfico 1.7 FPP'!$E$9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{912DBECC-83D9-4C50-B04D-725CCF77D967}</c15:txfldGUID>
                      <c15:f>'[1]Gráfico 1.7 FPP'!$E$9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895-4008-9B6F-DCF9CBFFEECE}"/>
                </c:ext>
              </c:extLst>
            </c:dLbl>
            <c:dLbl>
              <c:idx val="5"/>
              <c:tx>
                <c:strRef>
                  <c:f>'[1]Gráfico 1.7 FPP'!$E$10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{A24D54FD-A7AD-408E-BCA1-91EEDFEC815F}</c15:txfldGUID>
                      <c15:f>'[1]Gráfico 1.7 FPP'!$E$10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895-4008-9B6F-DCF9CBFFEECE}"/>
                </c:ext>
              </c:extLst>
            </c:dLbl>
            <c:dLbl>
              <c:idx val="6"/>
              <c:tx>
                <c:strRef>
                  <c:f>'[1]Gráfico 1.7 FPP'!$E$11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{B02C663A-D03C-4C2C-B787-CF202BE4AE90}</c15:txfldGUID>
                      <c15:f>'[1]Gráfico 1.7 FPP'!$E$11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895-4008-9B6F-DCF9CBFFEECE}"/>
                </c:ext>
              </c:extLst>
            </c:dLbl>
            <c:dLbl>
              <c:idx val="7"/>
              <c:layout>
                <c:manualLayout>
                  <c:x val="-0.11692878440898918"/>
                  <c:y val="2.0764357115168309E-3"/>
                </c:manualLayout>
              </c:layout>
              <c:tx>
                <c:strRef>
                  <c:f>'[1]Gráfico 1.7 FPP'!$E$12</c:f>
                  <c:strCache>
                    <c:ptCount val="1"/>
                    <c:pt idx="0">
                      <c:v>El Salvador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{70BDE7F2-EFCA-47A0-A50F-1390583CCFB4}</c15:txfldGUID>
                      <c15:f>'[1]Gráfico 1.7 FPP'!$E$12</c15:f>
                      <c15:dlblFieldTableCache>
                        <c:ptCount val="1"/>
                        <c:pt idx="0">
                          <c:v>El Salvador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895-4008-9B6F-DCF9CBFFEECE}"/>
                </c:ext>
              </c:extLst>
            </c:dLbl>
            <c:dLbl>
              <c:idx val="8"/>
              <c:layout>
                <c:manualLayout>
                  <c:x val="-2.5492658265626987E-2"/>
                  <c:y val="3.3972045170023071E-2"/>
                </c:manualLayout>
              </c:layout>
              <c:tx>
                <c:strRef>
                  <c:f>'[1]Gráfico 1.7 FPP'!$E$13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{14148869-7E21-4020-82A4-35B7AE2DEFC6}</c15:txfldGUID>
                      <c15:f>'[1]Gráfico 1.7 FPP'!$E$13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895-4008-9B6F-DCF9CBFFEECE}"/>
                </c:ext>
              </c:extLst>
            </c:dLbl>
            <c:dLbl>
              <c:idx val="9"/>
              <c:layout>
                <c:manualLayout>
                  <c:x val="-1.9764271486113753E-2"/>
                  <c:y val="2.904154833098575E-2"/>
                </c:manualLayout>
              </c:layout>
              <c:tx>
                <c:strRef>
                  <c:f>'[1]Gráfico 1.7 FPP'!$E$14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{5AEC07F9-5807-4DB4-A575-C8218CC53803}</c15:txfldGUID>
                      <c15:f>'[1]Gráfico 1.7 FPP'!$E$14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895-4008-9B6F-DCF9CBFFEECE}"/>
                </c:ext>
              </c:extLst>
            </c:dLbl>
            <c:dLbl>
              <c:idx val="10"/>
              <c:layout>
                <c:manualLayout>
                  <c:x val="-1.7814586273364321E-2"/>
                  <c:y val="2.5986948440278001E-2"/>
                </c:manualLayout>
              </c:layout>
              <c:tx>
                <c:strRef>
                  <c:f>'[1]Gráfico 1.7 FPP'!$E$15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{C55BA76D-87C4-4AD8-BD30-545628FFB49B}</c15:txfldGUID>
                      <c15:f>'[1]Gráfico 1.7 FPP'!$E$15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895-4008-9B6F-DCF9CBFFEECE}"/>
                </c:ext>
              </c:extLst>
            </c:dLbl>
            <c:dLbl>
              <c:idx val="11"/>
              <c:layout>
                <c:manualLayout>
                  <c:x val="-0.11644660419508342"/>
                  <c:y val="4.6047492053229886E-3"/>
                </c:manualLayout>
              </c:layout>
              <c:tx>
                <c:strRef>
                  <c:f>'[1]Gráfico 1.7 FPP'!$E$16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{07630B06-1933-4B34-9AB3-52F207CE2E54}</c15:txfldGUID>
                      <c15:f>'[1]Gráfico 1.7 FPP'!$E$16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895-4008-9B6F-DCF9CBFFEECE}"/>
                </c:ext>
              </c:extLst>
            </c:dLbl>
            <c:dLbl>
              <c:idx val="12"/>
              <c:tx>
                <c:strRef>
                  <c:f>'[1]Gráfico 1.7 FPP'!$E$17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{B8CDA776-57C9-42A3-A355-ECB3E3770190}</c15:txfldGUID>
                      <c15:f>'[1]Gráfico 1.7 FPP'!$E$17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895-4008-9B6F-DCF9CBFFEECE}"/>
                </c:ext>
              </c:extLst>
            </c:dLbl>
            <c:dLbl>
              <c:idx val="13"/>
              <c:layout>
                <c:manualLayout>
                  <c:x val="-8.0608778519160353E-3"/>
                  <c:y val="1.3768548877446454E-2"/>
                </c:manualLayout>
              </c:layout>
              <c:tx>
                <c:strRef>
                  <c:f>'[1]Gráfico 1.7 FPP'!$E$18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{7E726509-CCBB-4E60-853E-58B43A9EDBF5}</c15:txfldGUID>
                      <c15:f>'[1]Gráfico 1.7 FPP'!$E$18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895-4008-9B6F-DCF9CBFFEECE}"/>
                </c:ext>
              </c:extLst>
            </c:dLbl>
            <c:dLbl>
              <c:idx val="14"/>
              <c:layout>
                <c:manualLayout>
                  <c:x val="-5.5670932885829597E-2"/>
                  <c:y val="-2.4825613292577788E-2"/>
                </c:manualLayout>
              </c:layout>
              <c:tx>
                <c:strRef>
                  <c:f>'[1]Gráfico 1.7 FPP'!$E$19</c:f>
                  <c:strCache>
                    <c:ptCount val="1"/>
                    <c:pt idx="0">
                      <c:v>Perú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{9C8B5366-FD88-49CF-A202-224A9D50F55B}</c15:txfldGUID>
                      <c15:f>'[1]Gráfico 1.7 FPP'!$E$19</c15:f>
                      <c15:dlblFieldTableCache>
                        <c:ptCount val="1"/>
                        <c:pt idx="0">
                          <c:v>Perú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895-4008-9B6F-DCF9CBFFEECE}"/>
                </c:ext>
              </c:extLst>
            </c:dLbl>
            <c:dLbl>
              <c:idx val="15"/>
              <c:layout>
                <c:manualLayout>
                  <c:x val="-2.1488466054496395E-2"/>
                  <c:y val="2.9041548330985861E-2"/>
                </c:manualLayout>
              </c:layout>
              <c:tx>
                <c:strRef>
                  <c:f>'[1]Gráfico 1.7 FPP'!$E$20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{6605868F-7856-4E70-B1FD-E03D6A1AE95F}</c15:txfldGUID>
                      <c15:f>'[1]Gráfico 1.7 FPP'!$E$20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895-4008-9B6F-DCF9CBFFEECE}"/>
                </c:ext>
              </c:extLst>
            </c:dLbl>
            <c:dLbl>
              <c:idx val="16"/>
              <c:layout>
                <c:manualLayout>
                  <c:x val="-2.8050309835040223E-2"/>
                  <c:y val="1.9877748658862174E-2"/>
                </c:manualLayout>
              </c:layout>
              <c:tx>
                <c:strRef>
                  <c:f>'[1]Gráfico 1.7 FPP'!$E$21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{33D83FFB-B86B-4F81-861E-B2C70F3F4C1E}</c15:txfldGUID>
                      <c15:f>'[1]Gráfico 1.7 FPP'!$E$21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895-4008-9B6F-DCF9CBFFE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'[1]Gráfico 1.7 FPP'!$G$5:$G$21</c:f>
              <c:strCache>
                <c:ptCount val="17"/>
                <c:pt idx="0">
                  <c:v>19.011110305</c:v>
                </c:pt>
                <c:pt idx="1">
                  <c:v>12.211993695</c:v>
                </c:pt>
                <c:pt idx="2">
                  <c:v>20.49841976</c:v>
                </c:pt>
                <c:pt idx="3">
                  <c:v>20.64658165</c:v>
                </c:pt>
                <c:pt idx="4">
                  <c:v>18.671139715</c:v>
                </c:pt>
                <c:pt idx="5">
                  <c:v>17.821859835</c:v>
                </c:pt>
                <c:pt idx="6">
                  <c:v>24.198299885</c:v>
                </c:pt>
                <c:pt idx="7">
                  <c:v>16.93311596</c:v>
                </c:pt>
                <c:pt idx="8">
                  <c:v>13.403384685</c:v>
                </c:pt>
                <c:pt idx="9">
                  <c:v>21.20791912</c:v>
                </c:pt>
                <c:pt idx="10">
                  <c:v>18.388637545</c:v>
                </c:pt>
                <c:pt idx="11">
                  <c:v>17.5735054</c:v>
                </c:pt>
                <c:pt idx="12">
                  <c:v>18.61622524</c:v>
                </c:pt>
                <c:pt idx="13">
                  <c:v>16.8921570340929</c:v>
                </c:pt>
                <c:pt idx="14">
                  <c:v>15.14853859</c:v>
                </c:pt>
                <c:pt idx="15">
                  <c:v>23.508998760065</c:v>
                </c:pt>
                <c:pt idx="16">
                  <c:v>27.6722268787833</c:v>
                </c:pt>
              </c:strCache>
            </c:strRef>
          </c:xVal>
          <c:yVal>
            <c:numRef>
              <c:f>'[1]Gráfico 1.7 FPP'!$H$5:$H$21</c:f>
              <c:numCache>
                <c:formatCode>General</c:formatCode>
                <c:ptCount val="17"/>
                <c:pt idx="0">
                  <c:v>1.0408410625912439</c:v>
                </c:pt>
                <c:pt idx="1">
                  <c:v>0.92112638989228446</c:v>
                </c:pt>
                <c:pt idx="2">
                  <c:v>0.92302652219909165</c:v>
                </c:pt>
                <c:pt idx="3">
                  <c:v>1.3245679413999349</c:v>
                </c:pt>
                <c:pt idx="4">
                  <c:v>0.92360613123522539</c:v>
                </c:pt>
                <c:pt idx="5">
                  <c:v>1.0830429348927924</c:v>
                </c:pt>
                <c:pt idx="6">
                  <c:v>1.0021402638952079</c:v>
                </c:pt>
                <c:pt idx="7">
                  <c:v>0.95449990184290467</c:v>
                </c:pt>
                <c:pt idx="8">
                  <c:v>0.89967877874402291</c:v>
                </c:pt>
                <c:pt idx="9">
                  <c:v>0.85861504236555763</c:v>
                </c:pt>
                <c:pt idx="10">
                  <c:v>1.0576745302241248</c:v>
                </c:pt>
                <c:pt idx="11">
                  <c:v>1.0057075905322088</c:v>
                </c:pt>
                <c:pt idx="12">
                  <c:v>1.0287082878830842</c:v>
                </c:pt>
                <c:pt idx="13">
                  <c:v>0.87966656468192894</c:v>
                </c:pt>
                <c:pt idx="14">
                  <c:v>1.0783883254615134</c:v>
                </c:pt>
                <c:pt idx="15">
                  <c:v>1.1275723081356477</c:v>
                </c:pt>
                <c:pt idx="16">
                  <c:v>0.89113742402322593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895-4008-9B6F-DCF9CBFFE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915840"/>
        <c:axId val="707916400"/>
      </c:scatterChart>
      <c:valAx>
        <c:axId val="70791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Gasto público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916400"/>
        <c:crosses val="autoZero"/>
        <c:crossBetween val="midCat"/>
      </c:valAx>
      <c:valAx>
        <c:axId val="707916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 psp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915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40347594050743657"/>
                  <c:y val="1.225211431904345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strRef>
              <c:f>('[2]Relación Salario-Empleo'!$Z$3,'[2]Relación Salario-Empleo'!$Z$6,'[2]Relación Salario-Empleo'!$Z$9,'[2]Relación Salario-Empleo'!$Z$12,'[2]Relación Salario-Empleo'!$Z$15,'[2]Relación Salario-Empleo'!$Z$18,'[2]Relación Salario-Empleo'!$Z$21,'[2]Relación Salario-Empleo'!$Z$24,'[2]Relación Salario-Empleo'!$Z$27)</c:f>
              <c:strCache>
                <c:ptCount val="9"/>
                <c:pt idx="0">
                  <c:v>1</c:v>
                </c:pt>
                <c:pt idx="1">
                  <c:v>1.08775776440162</c:v>
                </c:pt>
                <c:pt idx="2">
                  <c:v>1.12554871489712</c:v>
                </c:pt>
                <c:pt idx="3">
                  <c:v>1.09938434074108</c:v>
                </c:pt>
                <c:pt idx="4">
                  <c:v>1.03741560433021</c:v>
                </c:pt>
                <c:pt idx="5">
                  <c:v>1.05539560112604</c:v>
                </c:pt>
                <c:pt idx="6">
                  <c:v>1.03725997299339</c:v>
                </c:pt>
                <c:pt idx="7">
                  <c:v>1.12320966745245</c:v>
                </c:pt>
                <c:pt idx="8">
                  <c:v>1.10690041883139</c:v>
                </c:pt>
              </c:strCache>
            </c:strRef>
          </c:xVal>
          <c:yVal>
            <c:numRef>
              <c:f>('[2]Relación Salario-Empleo'!$AA$3,'[2]Relación Salario-Empleo'!$AA$6,'[2]Relación Salario-Empleo'!$AA$9,'[2]Relación Salario-Empleo'!$AA$12,'[2]Relación Salario-Empleo'!$AA$15,'[2]Relación Salario-Empleo'!$AA$18,'[2]Relación Salario-Empleo'!$AA$21,'[2]Relación Salario-Empleo'!$AA$24,'[2]Relación Salario-Empleo'!$AA$27)</c:f>
              <c:numCache>
                <c:formatCode>General</c:formatCode>
                <c:ptCount val="9"/>
                <c:pt idx="0">
                  <c:v>1</c:v>
                </c:pt>
                <c:pt idx="1">
                  <c:v>0.97216739425421173</c:v>
                </c:pt>
                <c:pt idx="2">
                  <c:v>1.0380093014164433</c:v>
                </c:pt>
                <c:pt idx="3">
                  <c:v>1.0826136321645865</c:v>
                </c:pt>
                <c:pt idx="4">
                  <c:v>1.1397354824148689</c:v>
                </c:pt>
                <c:pt idx="5">
                  <c:v>1.1675677742882606</c:v>
                </c:pt>
                <c:pt idx="6">
                  <c:v>1.129328502812224</c:v>
                </c:pt>
                <c:pt idx="7">
                  <c:v>1.1627311239500981</c:v>
                </c:pt>
                <c:pt idx="8">
                  <c:v>1.3050302983200983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20-48D4-B28B-4EDC46A9A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76672"/>
        <c:axId val="691977232"/>
      </c:scatterChart>
      <c:valAx>
        <c:axId val="691976672"/>
        <c:scaling>
          <c:orientation val="minMax"/>
          <c:max val="1.35"/>
          <c:min val="0.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 del</a:t>
                </a:r>
                <a:r>
                  <a:rPr lang="es-SV" baseline="0"/>
                  <a:t> Salario Real</a:t>
                </a:r>
                <a:endParaRPr lang="es-S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77232"/>
        <c:crosses val="autoZero"/>
        <c:crossBetween val="midCat"/>
      </c:valAx>
      <c:valAx>
        <c:axId val="691977232"/>
        <c:scaling>
          <c:orientation val="minMax"/>
          <c:min val="0.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 del Empleo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7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990244969378821"/>
                  <c:y val="-0.140741105278506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strRef>
              <c:f>('[2]Relación Salario-Empleo'!$Z$4,'[2]Relación Salario-Empleo'!$Z$7,'[2]Relación Salario-Empleo'!$Z$10,'[2]Relación Salario-Empleo'!$Z$13,'[2]Relación Salario-Empleo'!$Z$16,'[2]Relación Salario-Empleo'!$Z$19,'[2]Relación Salario-Empleo'!$Z$22,'[2]Relación Salario-Empleo'!$Z$25,'[2]Relación Salario-Empleo'!$Z$28)</c:f>
              <c:strCache>
                <c:ptCount val="9"/>
                <c:pt idx="0">
                  <c:v>1</c:v>
                </c:pt>
                <c:pt idx="1">
                  <c:v>1.04643757922379</c:v>
                </c:pt>
                <c:pt idx="2">
                  <c:v>1.06682269877871</c:v>
                </c:pt>
                <c:pt idx="3">
                  <c:v>1.12125079494179</c:v>
                </c:pt>
                <c:pt idx="4">
                  <c:v>1.11277574205383</c:v>
                </c:pt>
                <c:pt idx="5">
                  <c:v>1.11470523342087</c:v>
                </c:pt>
                <c:pt idx="6">
                  <c:v>1.21239979407222</c:v>
                </c:pt>
                <c:pt idx="7">
                  <c:v>1.21075583281779</c:v>
                </c:pt>
                <c:pt idx="8">
                  <c:v>1.23650113130492</c:v>
                </c:pt>
              </c:strCache>
            </c:strRef>
          </c:xVal>
          <c:yVal>
            <c:numRef>
              <c:f>('[2]Relación Salario-Empleo'!$AA$4,'[2]Relación Salario-Empleo'!$AA$7,'[2]Relación Salario-Empleo'!$AA$10,'[2]Relación Salario-Empleo'!$AA$13,'[2]Relación Salario-Empleo'!$AA$16,'[2]Relación Salario-Empleo'!$AA$19,'[2]Relación Salario-Empleo'!$AA$22,'[2]Relación Salario-Empleo'!$AA$25,'[2]Relación Salario-Empleo'!$AA$28)</c:f>
              <c:numCache>
                <c:formatCode>General</c:formatCode>
                <c:ptCount val="9"/>
                <c:pt idx="0">
                  <c:v>1</c:v>
                </c:pt>
                <c:pt idx="1">
                  <c:v>0.94606748481468106</c:v>
                </c:pt>
                <c:pt idx="2">
                  <c:v>0.90402539496637335</c:v>
                </c:pt>
                <c:pt idx="3">
                  <c:v>0.94547515524545622</c:v>
                </c:pt>
                <c:pt idx="4">
                  <c:v>0.91616877051794299</c:v>
                </c:pt>
                <c:pt idx="5">
                  <c:v>0.93306296007600897</c:v>
                </c:pt>
                <c:pt idx="6">
                  <c:v>1.0244762105946557</c:v>
                </c:pt>
                <c:pt idx="7">
                  <c:v>1.0168674662929498</c:v>
                </c:pt>
                <c:pt idx="8">
                  <c:v>1.0598175344256802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50-4581-AACE-FA4D81CAB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79472"/>
        <c:axId val="691980032"/>
      </c:scatterChart>
      <c:valAx>
        <c:axId val="691979472"/>
        <c:scaling>
          <c:orientation val="minMax"/>
          <c:min val="0.8500000000000000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 del Salario</a:t>
                </a:r>
                <a:r>
                  <a:rPr lang="es-SV" baseline="0"/>
                  <a:t> Real</a:t>
                </a:r>
                <a:endParaRPr lang="es-S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80032"/>
        <c:crosses val="autoZero"/>
        <c:crossBetween val="midCat"/>
      </c:valAx>
      <c:valAx>
        <c:axId val="691980032"/>
        <c:scaling>
          <c:orientation val="minMax"/>
          <c:max val="1.3"/>
          <c:min val="0.85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SV"/>
                  <a:t>Índice</a:t>
                </a:r>
                <a:r>
                  <a:rPr lang="es-SV" baseline="0"/>
                  <a:t> del Empleo</a:t>
                </a:r>
                <a:endParaRPr lang="es-S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97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290285</xdr:colOff>
      <xdr:row>19</xdr:row>
      <xdr:rowOff>143329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8321DF-AA2E-4224-95C1-74C790F4A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0.42767</cdr:x>
      <cdr:y>0.3367</cdr:y>
    </cdr:from>
    <cdr:to>
      <cdr:x>0.42767</cdr:x>
      <cdr:y>0.85372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0052948-BD8B-47D4-A127-8957E0556DD6}"/>
            </a:ext>
          </a:extLst>
        </cdr:cNvPr>
        <cdr:cNvCxnSpPr/>
      </cdr:nvCxnSpPr>
      <cdr:spPr>
        <a:xfrm xmlns:a="http://schemas.openxmlformats.org/drawingml/2006/main">
          <a:off x="2590783" y="1271589"/>
          <a:ext cx="0" cy="1952625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0.42767</cdr:x>
      <cdr:y>0.22068</cdr:y>
    </cdr:from>
    <cdr:to>
      <cdr:x>0.53616</cdr:x>
      <cdr:y>0.3367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75F25A67-2039-4B15-AF8C-F5F531D909F7}"/>
            </a:ext>
          </a:extLst>
        </cdr:cNvPr>
        <cdr:cNvCxnSpPr/>
      </cdr:nvCxnSpPr>
      <cdr:spPr>
        <a:xfrm xmlns:a="http://schemas.openxmlformats.org/drawingml/2006/main" flipH="1">
          <a:off x="2590802" y="833439"/>
          <a:ext cx="657223" cy="43815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0.53617</cdr:x>
      <cdr:y>0.07944</cdr:y>
    </cdr:from>
    <cdr:to>
      <cdr:x>0.69654</cdr:x>
      <cdr:y>0.2232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923B0BA0-8DDD-46CC-B2AD-844C7C991A42}"/>
            </a:ext>
          </a:extLst>
        </cdr:cNvPr>
        <cdr:cNvCxnSpPr/>
      </cdr:nvCxnSpPr>
      <cdr:spPr>
        <a:xfrm xmlns:a="http://schemas.openxmlformats.org/drawingml/2006/main" flipH="1">
          <a:off x="3248052" y="300033"/>
          <a:ext cx="971506" cy="542933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222250</xdr:colOff>
      <xdr:row>14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4070E6-5DED-4049-B0A4-2571D1254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222250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5DAA0B-C4FB-4CD6-80F0-CD93BC11F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222250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47F6B0-2D7B-4AA8-B210-0E74F8E2E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600075</xdr:colOff>
      <xdr:row>14</xdr:row>
      <xdr:rowOff>46037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677FFF-8064-4211-A47C-1FA801E0D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400050</xdr:colOff>
      <xdr:row>19</xdr:row>
      <xdr:rowOff>157595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10FBF9-1150-4331-83FE-CB40AAF11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676275</xdr:colOff>
      <xdr:row>19</xdr:row>
      <xdr:rowOff>87168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B36185-FFD1-4610-91F2-8156CB8FC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209550</xdr:colOff>
      <xdr:row>17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B9D446-2344-4DF4-8EC7-2CCDF6052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371474</xdr:colOff>
      <xdr:row>16</xdr:row>
      <xdr:rowOff>42863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33B7B16-E70B-4AD7-A771-6378E6FC8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0.06151</cdr:x>
      <cdr:y>0.00462</cdr:y>
    </cdr:from>
    <cdr:to>
      <cdr:x>0.99824</cdr:x>
      <cdr:y>0.90447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4AD563C-D988-4854-999B-8CCA28CEAC98}"/>
            </a:ext>
          </a:extLst>
        </cdr:cNvPr>
        <cdr:cNvCxnSpPr/>
      </cdr:nvCxnSpPr>
      <cdr:spPr>
        <a:xfrm xmlns:a="http://schemas.openxmlformats.org/drawingml/2006/main" flipV="1">
          <a:off x="333374" y="14289"/>
          <a:ext cx="5076825" cy="2781299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45982</xdr:colOff>
      <xdr:row>13</xdr:row>
      <xdr:rowOff>98534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8C2BD-0313-491B-95AF-24161E9FC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17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8AC697-AFA9-4199-B8AA-85DB3F506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213895</xdr:colOff>
      <xdr:row>14</xdr:row>
      <xdr:rowOff>114968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9EE3D3-8EBC-49CA-9331-9F6088440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889750" cy="4051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345899-C2AE-4C8E-8292-009F270D60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0.5098</cdr:x>
      <cdr:y>0.02853</cdr:y>
    </cdr:from>
    <cdr:to>
      <cdr:x>0.5098</cdr:x>
      <cdr:y>0.95299</cdr:y>
    </cdr:to>
    <cdr:cxnSp macro="">
      <cdr:nvCxnSpPr>
        <cdr:cNvPr id="8" name="Conector recto 7">
          <a:extLst xmlns:a="http://schemas.openxmlformats.org/drawingml/2006/main">
            <a:ext uri="{FF2B5EF4-FFF2-40B4-BE49-F238E27FC236}">
              <a16:creationId xmlns:a16="http://schemas.microsoft.com/office/drawing/2014/main" id="{6210983F-C7DB-46C7-8165-7164FEC28CE9}"/>
            </a:ext>
          </a:extLst>
        </cdr:cNvPr>
        <cdr:cNvCxnSpPr/>
      </cdr:nvCxnSpPr>
      <cdr:spPr>
        <a:xfrm xmlns:a="http://schemas.openxmlformats.org/drawingml/2006/main" flipV="1">
          <a:off x="4418833" y="179694"/>
          <a:ext cx="0" cy="58226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0.0467</cdr:x>
      <cdr:y>0.48551</cdr:y>
    </cdr:from>
    <cdr:to>
      <cdr:x>0.97251</cdr:x>
      <cdr:y>0.48551</cdr:y>
    </cdr:to>
    <cdr:cxnSp macro="">
      <cdr:nvCxnSpPr>
        <cdr:cNvPr id="10" name="Conector recto 9">
          <a:extLst xmlns:a="http://schemas.openxmlformats.org/drawingml/2006/main">
            <a:ext uri="{FF2B5EF4-FFF2-40B4-BE49-F238E27FC236}">
              <a16:creationId xmlns:a16="http://schemas.microsoft.com/office/drawing/2014/main" id="{654E078C-B3D8-44E9-A593-F832906BF2B2}"/>
            </a:ext>
          </a:extLst>
        </cdr:cNvPr>
        <cdr:cNvCxnSpPr/>
      </cdr:nvCxnSpPr>
      <cdr:spPr>
        <a:xfrm xmlns:a="http://schemas.openxmlformats.org/drawingml/2006/main">
          <a:off x="404812" y="3057939"/>
          <a:ext cx="8024662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279401</xdr:colOff>
      <xdr:row>19</xdr:row>
      <xdr:rowOff>150814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F8DE8B9-A17B-4640-8572-A51D767E2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.docs.live.net/10850b13eb9d9f1d/ASES%20UCA/BASE%20DE%20DATOS%20ASES-20230409T033946Z-001/BASE%20DE%20DATOS%20ASES/Bases%20de%20datos%20ASES%202018/La%20econom&#237;a%20mundial%5eJ%20desempe&#241;o%20del%20sector%20p&#250;blico%20en%20la%20econom&#237;a%20capitalista/Base%20de%20datos%20La%20econom&#237;a%20mundial.xlsx" TargetMode="External"/><Relationship Id="rId2" Type="http://schemas.microsoft.com/office/2019/04/relationships/externalLinkLongPath" Target="/10850b13eb9d9f1d/ASES%20UCA/BASE%20DE%20DATOS%20ASES-20230409T033946Z-001/BASE%20DE%20DATOS%20ASES/Bases%20de%20datos%20ASES%202018/La%20econom&#237;a%20mundial%5eJ%20desempe&#241;o%20del%20sector%20p&#250;blico%20en%20la%20econom&#237;a%20capitalista/Base%20de%20datos%20La%20econom&#237;a%20mundial.xlsx?C5113C22" TargetMode="External"/><Relationship Id="rId1" Type="http://schemas.openxmlformats.org/officeDocument/2006/relationships/externalLinkPath" Target="file:///\\C5113C22\Base%20de%20datos%20La%20econom&#237;a%20mundi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0850b13eb9d9f1d/ASES%20UCA/BASE%20DE%20DATOS%20ASES-20230409T033946Z-001/BASE%20DE%20DATOS%20ASES/Bases%20de%20datos%20ASES%202018/Empleo%20y%20Salarios/Base%20de%20datos%20Empleo%20y%20Salarios.xlsx" TargetMode="External"/><Relationship Id="rId1" Type="http://schemas.openxmlformats.org/officeDocument/2006/relationships/externalLinkPath" Target="/10850b13eb9d9f1d/ASES%20UCA/BASE%20DE%20DATOS%20ASES-20230409T033946Z-001/BASE%20DE%20DATOS%20ASES/Bases%20de%20datos%20ASES%202018/Empleo%20y%20Salarios/Base%20de%20datos%20Empleo%20y%20Sal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0850b13eb9d9f1d/ASES%20UCA/BASE%20DE%20DATOS%20ASES-20230409T033946Z-001/BASE%20DE%20DATOS%20ASES/Bases%20de%20datos%20ASES%202018/Econom&#237;a%20del%20conocimiento/Economia%20del%20conocimiento%205a%20edici&#243;n.xlsx" TargetMode="External"/><Relationship Id="rId1" Type="http://schemas.openxmlformats.org/officeDocument/2006/relationships/externalLinkPath" Target="/10850b13eb9d9f1d/ASES%20UCA/BASE%20DE%20DATOS%20ASES-20230409T033946Z-001/BASE%20DE%20DATOS%20ASES/Bases%20de%20datos%20ASES%202018/Econom&#237;a%20del%20conocimiento/Economia%20del%20conocimiento%205a%20edi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atos originales"/>
      <sheetName val="Lista Indicadores (Tabla 1.1)"/>
      <sheetName val="Gráfico 1.1 PSP Promedio"/>
      <sheetName val="Gráfico 1.2 PSP Comparado"/>
      <sheetName val="PSP 2004"/>
      <sheetName val="PSP 2014"/>
      <sheetName val="Gráfico 1.3 Variaciones Indicad"/>
      <sheetName val="Gráfico 1.4 Gasto Público"/>
      <sheetName val="Gráfico 1.5 PSE Promedio"/>
      <sheetName val="Gráfico 1.6 Desempeño-Eficienci"/>
      <sheetName val="Tabla 1.2 Resultados DEA"/>
      <sheetName val="DEA Output"/>
      <sheetName val="Gráfico 1.7 FPP"/>
    </sheetNames>
    <sheetDataSet>
      <sheetData sheetId="0"/>
      <sheetData sheetId="1"/>
      <sheetData sheetId="2">
        <row r="71">
          <cell r="E71" t="str">
            <v>PSP (2004-2014)</v>
          </cell>
        </row>
        <row r="72">
          <cell r="D72" t="str">
            <v>Honduras</v>
          </cell>
          <cell r="E72">
            <v>0.85861504236555763</v>
          </cell>
        </row>
        <row r="73">
          <cell r="D73" t="str">
            <v>Paraguay</v>
          </cell>
          <cell r="E73">
            <v>0.87966656468192894</v>
          </cell>
        </row>
        <row r="74">
          <cell r="D74" t="str">
            <v>Venezuela</v>
          </cell>
          <cell r="E74">
            <v>0.89113742402322593</v>
          </cell>
        </row>
        <row r="75">
          <cell r="D75" t="str">
            <v>Guatemala</v>
          </cell>
          <cell r="E75">
            <v>0.89967877874402291</v>
          </cell>
        </row>
        <row r="76">
          <cell r="D76" t="str">
            <v>Bolivia</v>
          </cell>
          <cell r="E76">
            <v>0.92112638989228446</v>
          </cell>
        </row>
        <row r="77">
          <cell r="D77" t="str">
            <v>Brasil</v>
          </cell>
          <cell r="E77">
            <v>0.92302652219909165</v>
          </cell>
        </row>
        <row r="78">
          <cell r="D78" t="str">
            <v>Colombia</v>
          </cell>
          <cell r="E78">
            <v>0.92360613123522539</v>
          </cell>
        </row>
        <row r="79">
          <cell r="D79" t="str">
            <v>El Salvador</v>
          </cell>
          <cell r="E79">
            <v>0.95449990184290467</v>
          </cell>
        </row>
        <row r="80">
          <cell r="D80" t="str">
            <v>Ecuador</v>
          </cell>
          <cell r="E80">
            <v>1.0021402638952079</v>
          </cell>
        </row>
        <row r="81">
          <cell r="D81" t="str">
            <v>Nicaragua</v>
          </cell>
          <cell r="E81">
            <v>1.0057075905322088</v>
          </cell>
        </row>
        <row r="82">
          <cell r="D82" t="str">
            <v xml:space="preserve">Panamá </v>
          </cell>
          <cell r="E82">
            <v>1.0287082878830842</v>
          </cell>
        </row>
        <row r="83">
          <cell r="D83" t="str">
            <v>Argentina</v>
          </cell>
          <cell r="E83">
            <v>1.0408410625912439</v>
          </cell>
        </row>
        <row r="84">
          <cell r="D84" t="str">
            <v>México</v>
          </cell>
          <cell r="E84">
            <v>1.0576745302241248</v>
          </cell>
        </row>
        <row r="85">
          <cell r="D85" t="str">
            <v>Perú</v>
          </cell>
          <cell r="E85">
            <v>1.0783883254615134</v>
          </cell>
        </row>
        <row r="86">
          <cell r="D86" t="str">
            <v>Costa Rica</v>
          </cell>
          <cell r="E86">
            <v>1.0830429348927924</v>
          </cell>
        </row>
        <row r="87">
          <cell r="D87" t="str">
            <v>Uruguay</v>
          </cell>
          <cell r="E87">
            <v>1.1275723081356477</v>
          </cell>
        </row>
        <row r="88">
          <cell r="D88" t="str">
            <v>Chile</v>
          </cell>
          <cell r="E88">
            <v>1.3245679413999349</v>
          </cell>
        </row>
      </sheetData>
      <sheetData sheetId="3">
        <row r="4">
          <cell r="B4" t="str">
            <v>Arg</v>
          </cell>
          <cell r="C4">
            <v>1.0411573892765824</v>
          </cell>
          <cell r="D4">
            <v>1.0362546304868037</v>
          </cell>
        </row>
        <row r="5">
          <cell r="B5" t="str">
            <v>Bo</v>
          </cell>
          <cell r="C5">
            <v>0.84613988892124459</v>
          </cell>
          <cell r="D5">
            <v>0.97873462556628443</v>
          </cell>
        </row>
        <row r="6">
          <cell r="B6" t="str">
            <v>Bra</v>
          </cell>
          <cell r="C6">
            <v>0.86764022946512709</v>
          </cell>
          <cell r="D6">
            <v>0.99222176296394249</v>
          </cell>
        </row>
        <row r="7">
          <cell r="B7" t="str">
            <v>Ch</v>
          </cell>
          <cell r="C7">
            <v>1.3845827995985112</v>
          </cell>
          <cell r="D7">
            <v>1.2197195952844935</v>
          </cell>
        </row>
        <row r="8">
          <cell r="B8" t="str">
            <v>Col</v>
          </cell>
          <cell r="C8">
            <v>0.90865294921417561</v>
          </cell>
          <cell r="D8">
            <v>0.92945252748156448</v>
          </cell>
        </row>
        <row r="9">
          <cell r="B9" t="str">
            <v>CR</v>
          </cell>
          <cell r="C9">
            <v>1.1577493349316521</v>
          </cell>
          <cell r="D9">
            <v>1.0135806700876766</v>
          </cell>
        </row>
        <row r="10">
          <cell r="B10" t="str">
            <v>Ecu</v>
          </cell>
          <cell r="C10">
            <v>0.93391667030076697</v>
          </cell>
          <cell r="D10">
            <v>1.0811321953022766</v>
          </cell>
        </row>
        <row r="11">
          <cell r="B11" t="str">
            <v>ES</v>
          </cell>
          <cell r="C11">
            <v>0.9510874280542595</v>
          </cell>
          <cell r="D11">
            <v>0.9139704624345466</v>
          </cell>
        </row>
        <row r="12">
          <cell r="B12" t="str">
            <v>Gua</v>
          </cell>
          <cell r="C12">
            <v>0.94785417071719624</v>
          </cell>
          <cell r="D12">
            <v>0.84799307067047935</v>
          </cell>
        </row>
        <row r="13">
          <cell r="B13" t="str">
            <v>Ho</v>
          </cell>
          <cell r="C13">
            <v>0.85851213449411334</v>
          </cell>
          <cell r="D13">
            <v>0.85913915255223794</v>
          </cell>
        </row>
        <row r="14">
          <cell r="B14" t="str">
            <v>Méx</v>
          </cell>
          <cell r="C14">
            <v>1.1370504812681455</v>
          </cell>
          <cell r="D14">
            <v>0.95996539223369937</v>
          </cell>
        </row>
        <row r="15">
          <cell r="B15" t="str">
            <v>Nic</v>
          </cell>
          <cell r="C15">
            <v>1.354020731788468</v>
          </cell>
          <cell r="D15">
            <v>0.90210733402710208</v>
          </cell>
        </row>
        <row r="16">
          <cell r="B16" t="str">
            <v>Pan</v>
          </cell>
          <cell r="C16">
            <v>0.93289036643953638</v>
          </cell>
          <cell r="D16">
            <v>1.0983572990547446</v>
          </cell>
        </row>
        <row r="17">
          <cell r="B17" t="str">
            <v>Par</v>
          </cell>
          <cell r="C17">
            <v>0.82044164017337129</v>
          </cell>
          <cell r="D17">
            <v>0.90376426980469271</v>
          </cell>
        </row>
        <row r="18">
          <cell r="B18" t="str">
            <v>Per</v>
          </cell>
          <cell r="C18">
            <v>0.97789509812977837</v>
          </cell>
          <cell r="D18">
            <v>1.1266517798339089</v>
          </cell>
        </row>
        <row r="19">
          <cell r="B19" t="str">
            <v>Ur</v>
          </cell>
          <cell r="C19">
            <v>1.0176237580230016</v>
          </cell>
          <cell r="D19">
            <v>1.2378981108402383</v>
          </cell>
        </row>
        <row r="20">
          <cell r="B20" t="str">
            <v>Ven</v>
          </cell>
          <cell r="C20">
            <v>0.86278492920406924</v>
          </cell>
          <cell r="D20">
            <v>0.89905712137530802</v>
          </cell>
        </row>
      </sheetData>
      <sheetData sheetId="4"/>
      <sheetData sheetId="5"/>
      <sheetData sheetId="6">
        <row r="69">
          <cell r="S69" t="str">
            <v>Tasa neta de matrícula primaria</v>
          </cell>
          <cell r="T69" t="str">
            <v>Tasa de finalización de la educación secundaria</v>
          </cell>
          <cell r="U69" t="str">
            <v>Tasa de mortalidad infantil</v>
          </cell>
          <cell r="V69" t="str">
            <v>Prevalencia de desnutrición (subalimentación)</v>
          </cell>
          <cell r="W69" t="str">
            <v>Hogares con acceso a agua potable</v>
          </cell>
          <cell r="X69" t="str">
            <v>Población con instalaciones de saneamiento</v>
          </cell>
          <cell r="Y69" t="str">
            <v>Participación en el ingreso del 20% peor remunerado</v>
          </cell>
          <cell r="Z69" t="str">
            <v>Tasa de crecimiento del PIB (Promedio 10 años)</v>
          </cell>
          <cell r="AA69" t="str">
            <v>Inflación (Promedio 10 años)</v>
          </cell>
          <cell r="AB69" t="str">
            <v>Desempleo (Promedio 5 años)</v>
          </cell>
          <cell r="AC69" t="str">
            <v>Informalidad</v>
          </cell>
          <cell r="AD69" t="str">
            <v>Percepción de captura de Estado</v>
          </cell>
        </row>
        <row r="70">
          <cell r="R70" t="str">
            <v>El Salvador</v>
          </cell>
          <cell r="S70">
            <v>1.5443428387956315E-2</v>
          </cell>
          <cell r="T70">
            <v>-1.5428492106843716E-3</v>
          </cell>
          <cell r="U70">
            <v>0.12320747898468065</v>
          </cell>
          <cell r="V70">
            <v>-0.40681662864458379</v>
          </cell>
          <cell r="W70">
            <v>3.673015382433098E-2</v>
          </cell>
          <cell r="X70">
            <v>3.0024031766806125E-2</v>
          </cell>
          <cell r="Y70">
            <v>0.25297986943226247</v>
          </cell>
          <cell r="Z70">
            <v>-0.58844388929074043</v>
          </cell>
          <cell r="AA70">
            <v>0.35396108244992353</v>
          </cell>
          <cell r="AB70">
            <v>0.1085853051053427</v>
          </cell>
          <cell r="AC70">
            <v>-0.14743440834912747</v>
          </cell>
          <cell r="AD70">
            <v>-0.18960264837625063</v>
          </cell>
          <cell r="AE70"/>
        </row>
      </sheetData>
      <sheetData sheetId="7">
        <row r="3">
          <cell r="I3" t="str">
            <v>Gasto Público como % del PIB</v>
          </cell>
        </row>
        <row r="5">
          <cell r="H5" t="str">
            <v>Bolivia</v>
          </cell>
          <cell r="I5">
            <v>12.211993695</v>
          </cell>
        </row>
        <row r="6">
          <cell r="H6" t="str">
            <v>Guatemala</v>
          </cell>
          <cell r="I6">
            <v>13.403384685000001</v>
          </cell>
        </row>
        <row r="7">
          <cell r="H7" t="str">
            <v>Perú</v>
          </cell>
          <cell r="I7">
            <v>15.148538590000001</v>
          </cell>
        </row>
        <row r="8">
          <cell r="H8" t="str">
            <v>Paraguay</v>
          </cell>
          <cell r="I8">
            <v>16.89215703409285</v>
          </cell>
        </row>
        <row r="9">
          <cell r="H9" t="str">
            <v>El Salvador</v>
          </cell>
          <cell r="I9">
            <v>16.933115960000002</v>
          </cell>
        </row>
        <row r="10">
          <cell r="H10" t="str">
            <v>Nicaragua</v>
          </cell>
          <cell r="I10">
            <v>17.573505400000002</v>
          </cell>
        </row>
        <row r="11">
          <cell r="H11" t="str">
            <v>Costa Rica</v>
          </cell>
          <cell r="I11">
            <v>17.821859834999998</v>
          </cell>
        </row>
        <row r="12">
          <cell r="H12" t="str">
            <v>México</v>
          </cell>
          <cell r="I12">
            <v>18.388637545000002</v>
          </cell>
        </row>
        <row r="13">
          <cell r="H13" t="str">
            <v xml:space="preserve">Panamá </v>
          </cell>
          <cell r="I13">
            <v>18.616225239999999</v>
          </cell>
        </row>
        <row r="14">
          <cell r="H14" t="str">
            <v>Colombia</v>
          </cell>
          <cell r="I14">
            <v>18.671139715000002</v>
          </cell>
        </row>
        <row r="15">
          <cell r="H15" t="str">
            <v>Argentina</v>
          </cell>
          <cell r="I15">
            <v>19.011110305000003</v>
          </cell>
        </row>
        <row r="16">
          <cell r="H16" t="str">
            <v>Brasil</v>
          </cell>
          <cell r="I16">
            <v>20.498419759999997</v>
          </cell>
        </row>
        <row r="17">
          <cell r="H17" t="str">
            <v>Chile</v>
          </cell>
          <cell r="I17">
            <v>20.646581650000002</v>
          </cell>
        </row>
        <row r="18">
          <cell r="H18" t="str">
            <v>Honduras</v>
          </cell>
          <cell r="I18">
            <v>21.20791912</v>
          </cell>
        </row>
        <row r="19">
          <cell r="H19" t="str">
            <v>Uruguay</v>
          </cell>
          <cell r="I19">
            <v>23.508998760065005</v>
          </cell>
        </row>
        <row r="20">
          <cell r="H20" t="str">
            <v>Ecuador</v>
          </cell>
          <cell r="I20">
            <v>24.198299885000001</v>
          </cell>
        </row>
        <row r="21">
          <cell r="H21" t="str">
            <v>Venezuela</v>
          </cell>
          <cell r="I21">
            <v>27.672226878783256</v>
          </cell>
        </row>
      </sheetData>
      <sheetData sheetId="8">
        <row r="4">
          <cell r="P4" t="str">
            <v>Arg</v>
          </cell>
          <cell r="Q4">
            <v>1.0408410625912439</v>
          </cell>
          <cell r="R4">
            <v>1.038313711967245</v>
          </cell>
        </row>
        <row r="5">
          <cell r="P5" t="str">
            <v>Bo</v>
          </cell>
          <cell r="Q5">
            <v>0.92112638989228446</v>
          </cell>
          <cell r="R5">
            <v>1.4304882901846736</v>
          </cell>
        </row>
        <row r="6">
          <cell r="P6" t="str">
            <v>Bra</v>
          </cell>
          <cell r="Q6">
            <v>0.92302652219909165</v>
          </cell>
          <cell r="R6">
            <v>0.85397557936832968</v>
          </cell>
        </row>
        <row r="7">
          <cell r="P7" t="str">
            <v>Ch</v>
          </cell>
          <cell r="Q7">
            <v>1.3245679413999349</v>
          </cell>
          <cell r="R7">
            <v>1.2166838271651528</v>
          </cell>
        </row>
        <row r="8">
          <cell r="P8" t="str">
            <v>Col</v>
          </cell>
          <cell r="Q8">
            <v>0.92360613123522539</v>
          </cell>
          <cell r="R8">
            <v>0.93813995359766411</v>
          </cell>
        </row>
        <row r="9">
          <cell r="P9" t="str">
            <v>CR</v>
          </cell>
          <cell r="Q9">
            <v>1.0830429348927924</v>
          </cell>
          <cell r="R9">
            <v>1.1525089417405192</v>
          </cell>
        </row>
        <row r="10">
          <cell r="P10" t="str">
            <v>Ecu</v>
          </cell>
          <cell r="Q10">
            <v>1.0021402638952079</v>
          </cell>
          <cell r="R10">
            <v>0.78540798193747308</v>
          </cell>
        </row>
        <row r="11">
          <cell r="P11" t="str">
            <v>ES</v>
          </cell>
          <cell r="Q11">
            <v>0.95449990184290467</v>
          </cell>
          <cell r="R11">
            <v>1.0690318862857953</v>
          </cell>
        </row>
        <row r="12">
          <cell r="P12" t="str">
            <v>Gua</v>
          </cell>
          <cell r="Q12">
            <v>0.89967877874402291</v>
          </cell>
          <cell r="R12">
            <v>1.2729889914970915</v>
          </cell>
        </row>
        <row r="13">
          <cell r="P13" t="str">
            <v>Ho</v>
          </cell>
          <cell r="Q13">
            <v>0.85861504236555763</v>
          </cell>
          <cell r="R13">
            <v>0.76780703661951166</v>
          </cell>
        </row>
        <row r="14">
          <cell r="P14" t="str">
            <v>Méx</v>
          </cell>
          <cell r="Q14">
            <v>1.0576745302241248</v>
          </cell>
          <cell r="R14">
            <v>1.090822650493301</v>
          </cell>
        </row>
        <row r="15">
          <cell r="P15" t="str">
            <v>Nic</v>
          </cell>
          <cell r="Q15">
            <v>1.0057075905322088</v>
          </cell>
          <cell r="R15">
            <v>1.0853379339308049</v>
          </cell>
        </row>
        <row r="16">
          <cell r="P16" t="str">
            <v>Pan</v>
          </cell>
          <cell r="Q16">
            <v>1.0287082878830842</v>
          </cell>
          <cell r="R16">
            <v>1.0479782457420119</v>
          </cell>
        </row>
        <row r="17">
          <cell r="P17" t="str">
            <v>Par</v>
          </cell>
          <cell r="Q17">
            <v>0.87966656468192894</v>
          </cell>
          <cell r="R17">
            <v>0.9876080670081997</v>
          </cell>
        </row>
        <row r="18">
          <cell r="P18" t="str">
            <v>Per</v>
          </cell>
          <cell r="Q18">
            <v>1.0783883254615134</v>
          </cell>
          <cell r="R18">
            <v>1.3500693992020871</v>
          </cell>
        </row>
        <row r="19">
          <cell r="P19" t="str">
            <v>Ur</v>
          </cell>
          <cell r="Q19">
            <v>1.1275723081356477</v>
          </cell>
          <cell r="R19">
            <v>0.90962402437767376</v>
          </cell>
        </row>
        <row r="20">
          <cell r="P20" t="str">
            <v>Ven</v>
          </cell>
          <cell r="Q20">
            <v>0.89113742402322593</v>
          </cell>
          <cell r="R20">
            <v>0.61073418050824779</v>
          </cell>
        </row>
        <row r="25">
          <cell r="P25" t="str">
            <v>Venezuela</v>
          </cell>
          <cell r="Q25">
            <v>0.61073418050824779</v>
          </cell>
        </row>
        <row r="26">
          <cell r="P26" t="str">
            <v>Honduras</v>
          </cell>
          <cell r="Q26">
            <v>0.76780703661951166</v>
          </cell>
        </row>
        <row r="27">
          <cell r="P27" t="str">
            <v>Ecuador</v>
          </cell>
          <cell r="Q27">
            <v>0.78540798193747308</v>
          </cell>
        </row>
        <row r="28">
          <cell r="P28" t="str">
            <v>Brasil</v>
          </cell>
          <cell r="Q28">
            <v>0.85397557936832968</v>
          </cell>
        </row>
        <row r="29">
          <cell r="P29" t="str">
            <v>Uruguay</v>
          </cell>
          <cell r="Q29">
            <v>0.90962402437767376</v>
          </cell>
        </row>
        <row r="30">
          <cell r="P30" t="str">
            <v>Colombia</v>
          </cell>
          <cell r="Q30">
            <v>0.93813995359766411</v>
          </cell>
        </row>
        <row r="31">
          <cell r="P31" t="str">
            <v>Paraguay</v>
          </cell>
          <cell r="Q31">
            <v>0.9876080670081997</v>
          </cell>
        </row>
        <row r="32">
          <cell r="P32" t="str">
            <v>Argentina</v>
          </cell>
          <cell r="Q32">
            <v>1.038313711967245</v>
          </cell>
        </row>
        <row r="33">
          <cell r="P33" t="str">
            <v xml:space="preserve">Panamá </v>
          </cell>
          <cell r="Q33">
            <v>1.0479782457420119</v>
          </cell>
        </row>
        <row r="34">
          <cell r="P34" t="str">
            <v>El Salvador</v>
          </cell>
          <cell r="Q34">
            <v>1.0690318862857953</v>
          </cell>
        </row>
        <row r="35">
          <cell r="P35" t="str">
            <v>Nicaragua</v>
          </cell>
          <cell r="Q35">
            <v>1.0853379339308049</v>
          </cell>
        </row>
        <row r="36">
          <cell r="P36" t="str">
            <v>México</v>
          </cell>
          <cell r="Q36">
            <v>1.090822650493301</v>
          </cell>
        </row>
        <row r="37">
          <cell r="P37" t="str">
            <v>Costa Rica</v>
          </cell>
          <cell r="Q37">
            <v>1.1525089417405192</v>
          </cell>
        </row>
        <row r="38">
          <cell r="P38" t="str">
            <v>Chile</v>
          </cell>
          <cell r="Q38">
            <v>1.2166838271651528</v>
          </cell>
        </row>
        <row r="39">
          <cell r="P39" t="str">
            <v>Guatemala</v>
          </cell>
          <cell r="Q39">
            <v>1.2729889914970915</v>
          </cell>
        </row>
        <row r="40">
          <cell r="P40" t="str">
            <v>Perú</v>
          </cell>
          <cell r="Q40">
            <v>1.3500693992020871</v>
          </cell>
        </row>
        <row r="41">
          <cell r="P41" t="str">
            <v>Bolivia</v>
          </cell>
          <cell r="Q41">
            <v>1.4304882901846736</v>
          </cell>
        </row>
      </sheetData>
      <sheetData sheetId="9" refreshError="1"/>
      <sheetData sheetId="10"/>
      <sheetData sheetId="11"/>
      <sheetData sheetId="12">
        <row r="4">
          <cell r="H4" t="str">
            <v>PSP</v>
          </cell>
        </row>
        <row r="5">
          <cell r="E5"/>
          <cell r="G5">
            <v>19.011110305000003</v>
          </cell>
          <cell r="H5">
            <v>1.0408410625912439</v>
          </cell>
        </row>
        <row r="6">
          <cell r="E6" t="str">
            <v>Bolivia</v>
          </cell>
          <cell r="G6">
            <v>12.211993695</v>
          </cell>
          <cell r="H6">
            <v>0.92112638989228446</v>
          </cell>
        </row>
        <row r="7">
          <cell r="E7"/>
          <cell r="G7">
            <v>20.498419759999997</v>
          </cell>
          <cell r="H7">
            <v>0.92302652219909165</v>
          </cell>
        </row>
        <row r="8">
          <cell r="E8" t="str">
            <v>Chile</v>
          </cell>
          <cell r="G8">
            <v>20.646581650000002</v>
          </cell>
          <cell r="H8">
            <v>1.3245679413999349</v>
          </cell>
        </row>
        <row r="9">
          <cell r="E9"/>
          <cell r="G9">
            <v>18.671139715000002</v>
          </cell>
          <cell r="H9">
            <v>0.92360613123522539</v>
          </cell>
        </row>
        <row r="10">
          <cell r="E10"/>
          <cell r="G10">
            <v>17.821859834999998</v>
          </cell>
          <cell r="H10">
            <v>1.0830429348927924</v>
          </cell>
        </row>
        <row r="11">
          <cell r="E11"/>
          <cell r="G11">
            <v>24.198299885000001</v>
          </cell>
          <cell r="H11">
            <v>1.0021402638952079</v>
          </cell>
        </row>
        <row r="12">
          <cell r="E12" t="str">
            <v>El Salvador</v>
          </cell>
          <cell r="G12">
            <v>16.933115960000002</v>
          </cell>
          <cell r="H12">
            <v>0.95449990184290467</v>
          </cell>
        </row>
        <row r="13">
          <cell r="E13"/>
          <cell r="G13">
            <v>13.403384685000001</v>
          </cell>
          <cell r="H13">
            <v>0.89967877874402291</v>
          </cell>
        </row>
        <row r="14">
          <cell r="E14"/>
          <cell r="G14">
            <v>21.20791912</v>
          </cell>
          <cell r="H14">
            <v>0.85861504236555763</v>
          </cell>
        </row>
        <row r="15">
          <cell r="E15"/>
          <cell r="G15">
            <v>18.388637545000002</v>
          </cell>
          <cell r="H15">
            <v>1.0576745302241248</v>
          </cell>
        </row>
        <row r="16">
          <cell r="E16"/>
          <cell r="G16">
            <v>17.573505400000002</v>
          </cell>
          <cell r="H16">
            <v>1.0057075905322088</v>
          </cell>
        </row>
        <row r="17">
          <cell r="E17"/>
          <cell r="G17">
            <v>18.616225239999999</v>
          </cell>
          <cell r="H17">
            <v>1.0287082878830842</v>
          </cell>
        </row>
        <row r="18">
          <cell r="E18"/>
          <cell r="G18">
            <v>16.89215703409285</v>
          </cell>
          <cell r="H18">
            <v>0.87966656468192894</v>
          </cell>
        </row>
        <row r="19">
          <cell r="E19" t="str">
            <v>Perú</v>
          </cell>
          <cell r="G19">
            <v>15.148538590000001</v>
          </cell>
          <cell r="H19">
            <v>1.0783883254615134</v>
          </cell>
        </row>
        <row r="20">
          <cell r="E20"/>
          <cell r="G20">
            <v>23.508998760065005</v>
          </cell>
          <cell r="H20">
            <v>1.1275723081356477</v>
          </cell>
        </row>
        <row r="21">
          <cell r="E21"/>
          <cell r="G21">
            <v>27.672226878783256</v>
          </cell>
          <cell r="H21">
            <v>0.89113742402322593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a de Ingreso"/>
      <sheetName val="Relación Remuneraciones-IMB"/>
      <sheetName val="Relación Salario-Empleo"/>
    </sheetNames>
    <sheetDataSet>
      <sheetData sheetId="0">
        <row r="193">
          <cell r="C193" t="str">
            <v>Sector Primario</v>
          </cell>
          <cell r="D193" t="str">
            <v>Sector Secundario</v>
          </cell>
          <cell r="E193" t="str">
            <v>Sector Terciario</v>
          </cell>
        </row>
        <row r="194">
          <cell r="B194">
            <v>2009</v>
          </cell>
          <cell r="C194">
            <v>8.4207037646396845</v>
          </cell>
          <cell r="D194">
            <v>43.697003111647064</v>
          </cell>
          <cell r="E194">
            <v>212.98054036159968</v>
          </cell>
        </row>
        <row r="195">
          <cell r="B195">
            <v>2010</v>
          </cell>
          <cell r="C195">
            <v>9.0097648235354484</v>
          </cell>
          <cell r="D195">
            <v>43.770239118667007</v>
          </cell>
          <cell r="E195">
            <v>213.21694894050975</v>
          </cell>
        </row>
        <row r="196">
          <cell r="B196">
            <v>2011</v>
          </cell>
          <cell r="C196">
            <v>10.464728662206062</v>
          </cell>
          <cell r="D196">
            <v>44.826886103879779</v>
          </cell>
          <cell r="E196">
            <v>215.40112519797194</v>
          </cell>
        </row>
        <row r="197">
          <cell r="B197">
            <v>2012</v>
          </cell>
          <cell r="C197">
            <v>10.845095544796228</v>
          </cell>
          <cell r="D197">
            <v>50.12639737945738</v>
          </cell>
          <cell r="E197">
            <v>245.51699727987403</v>
          </cell>
        </row>
        <row r="198">
          <cell r="B198">
            <v>2013</v>
          </cell>
          <cell r="C198">
            <v>10.855386741348743</v>
          </cell>
          <cell r="D198">
            <v>48.570754753180672</v>
          </cell>
          <cell r="E198">
            <v>286.86030356250529</v>
          </cell>
        </row>
        <row r="199">
          <cell r="B199">
            <v>2014</v>
          </cell>
          <cell r="C199">
            <v>11.442332420230626</v>
          </cell>
          <cell r="D199">
            <v>50.117734847615786</v>
          </cell>
          <cell r="E199">
            <v>296.31776715876475</v>
          </cell>
        </row>
        <row r="200">
          <cell r="B200">
            <v>2015</v>
          </cell>
          <cell r="C200">
            <v>10.797844079802756</v>
          </cell>
          <cell r="D200">
            <v>59.412816211325406</v>
          </cell>
          <cell r="E200">
            <v>285.40228819587611</v>
          </cell>
        </row>
        <row r="201">
          <cell r="B201">
            <v>2016</v>
          </cell>
          <cell r="C201">
            <v>12.111150118910059</v>
          </cell>
          <cell r="D201">
            <v>59.247419912260867</v>
          </cell>
          <cell r="E201">
            <v>291.36973816153932</v>
          </cell>
        </row>
        <row r="202">
          <cell r="B202">
            <v>2017</v>
          </cell>
          <cell r="C202">
            <v>13.531823051569745</v>
          </cell>
          <cell r="D202">
            <v>63.702436778270815</v>
          </cell>
          <cell r="E202">
            <v>296.71989123571609</v>
          </cell>
        </row>
      </sheetData>
      <sheetData sheetId="1"/>
      <sheetData sheetId="2">
        <row r="3">
          <cell r="Z3">
            <v>1</v>
          </cell>
          <cell r="AA3">
            <v>1</v>
          </cell>
        </row>
        <row r="4">
          <cell r="Z4">
            <v>1</v>
          </cell>
          <cell r="AA4">
            <v>1</v>
          </cell>
        </row>
        <row r="5">
          <cell r="Z5">
            <v>1</v>
          </cell>
          <cell r="AA5">
            <v>1</v>
          </cell>
        </row>
        <row r="6">
          <cell r="Z6">
            <v>1.0877577644016203</v>
          </cell>
          <cell r="AA6">
            <v>0.97216739425421173</v>
          </cell>
        </row>
        <row r="7">
          <cell r="Z7">
            <v>1.0464375792237908</v>
          </cell>
          <cell r="AA7">
            <v>0.94606748481468106</v>
          </cell>
        </row>
        <row r="8">
          <cell r="Z8">
            <v>1.0122036458378416</v>
          </cell>
          <cell r="AA8">
            <v>0.97751196073642188</v>
          </cell>
        </row>
        <row r="9">
          <cell r="Z9">
            <v>1.125548714897123</v>
          </cell>
          <cell r="AA9">
            <v>1.0380093014164433</v>
          </cell>
        </row>
        <row r="10">
          <cell r="Z10">
            <v>1.0668226987787099</v>
          </cell>
          <cell r="AA10">
            <v>0.90402539496637335</v>
          </cell>
        </row>
        <row r="11">
          <cell r="Z11">
            <v>1.0407884600403361</v>
          </cell>
          <cell r="AA11">
            <v>0.91354834194610035</v>
          </cell>
        </row>
        <row r="12">
          <cell r="Z12">
            <v>1.0993843407410797</v>
          </cell>
          <cell r="AA12">
            <v>1.0826136321645865</v>
          </cell>
        </row>
        <row r="13">
          <cell r="Z13">
            <v>1.1212507949417907</v>
          </cell>
          <cell r="AA13">
            <v>0.94547515524545622</v>
          </cell>
        </row>
        <row r="14">
          <cell r="Z14">
            <v>1.08906529962174</v>
          </cell>
          <cell r="AA14">
            <v>0.97819573261053205</v>
          </cell>
        </row>
        <row r="15">
          <cell r="Z15">
            <v>1.0374156043302132</v>
          </cell>
          <cell r="AA15">
            <v>1.1397354824148689</v>
          </cell>
        </row>
        <row r="16">
          <cell r="Z16">
            <v>1.1127757420538267</v>
          </cell>
          <cell r="AA16">
            <v>0.91616877051794299</v>
          </cell>
        </row>
        <row r="17">
          <cell r="Z17">
            <v>1.1466861134433779</v>
          </cell>
          <cell r="AA17">
            <v>1.0773229458642208</v>
          </cell>
        </row>
        <row r="18">
          <cell r="Z18">
            <v>1.0553956011260386</v>
          </cell>
          <cell r="AA18">
            <v>1.1675677742882606</v>
          </cell>
        </row>
        <row r="19">
          <cell r="Z19">
            <v>1.1147052334208671</v>
          </cell>
          <cell r="AA19">
            <v>0.93306296007600897</v>
          </cell>
        </row>
        <row r="20">
          <cell r="Z20">
            <v>1.21933237542089</v>
          </cell>
          <cell r="AA20">
            <v>1.0347295949223114</v>
          </cell>
        </row>
        <row r="21">
          <cell r="Z21">
            <v>1.0372599729933856</v>
          </cell>
          <cell r="AA21">
            <v>1.129328502812224</v>
          </cell>
        </row>
        <row r="22">
          <cell r="Z22">
            <v>1.2123997940722218</v>
          </cell>
          <cell r="AA22">
            <v>1.0244762105946557</v>
          </cell>
        </row>
        <row r="23">
          <cell r="Z23">
            <v>1.1886117338503752</v>
          </cell>
          <cell r="AA23">
            <v>1.0299040329467948</v>
          </cell>
        </row>
        <row r="24">
          <cell r="Z24">
            <v>1.1232096674524523</v>
          </cell>
          <cell r="AA24">
            <v>1.1627311239500981</v>
          </cell>
        </row>
        <row r="25">
          <cell r="Z25">
            <v>1.2107558328177928</v>
          </cell>
          <cell r="AA25">
            <v>1.0168674662929498</v>
          </cell>
        </row>
        <row r="26">
          <cell r="Z26">
            <v>1.215868959308918</v>
          </cell>
          <cell r="AA26">
            <v>1.0216940885292665</v>
          </cell>
        </row>
        <row r="27">
          <cell r="Z27">
            <v>1.1069004188313918</v>
          </cell>
          <cell r="AA27">
            <v>1.3050302983200983</v>
          </cell>
        </row>
        <row r="28">
          <cell r="Z28">
            <v>1.2365011313049159</v>
          </cell>
          <cell r="AA28">
            <v>1.0598175344256802</v>
          </cell>
        </row>
        <row r="29">
          <cell r="Z29">
            <v>1.22105380467242</v>
          </cell>
          <cell r="AA29">
            <v>1.0256357751981657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+D como % PIB"/>
      <sheetName val="Gasto en innovación "/>
      <sheetName val="Información "/>
    </sheetNames>
    <sheetDataSet>
      <sheetData sheetId="0">
        <row r="4">
          <cell r="B4" t="str">
            <v>I+D/PIB</v>
          </cell>
        </row>
        <row r="5">
          <cell r="A5" t="str">
            <v>Israel</v>
          </cell>
          <cell r="B5">
            <v>4.2699999999999996</v>
          </cell>
        </row>
        <row r="6">
          <cell r="A6" t="str">
            <v>Corea del Sur</v>
          </cell>
          <cell r="B6">
            <v>4.2300000000000004</v>
          </cell>
        </row>
        <row r="7">
          <cell r="A7" t="str">
            <v>Suecia</v>
          </cell>
          <cell r="B7">
            <v>3.26</v>
          </cell>
        </row>
        <row r="8">
          <cell r="A8" t="str">
            <v>Austria</v>
          </cell>
          <cell r="B8">
            <v>3.07</v>
          </cell>
        </row>
        <row r="9">
          <cell r="A9" t="str">
            <v>Dinamarca</v>
          </cell>
          <cell r="B9">
            <v>3.01</v>
          </cell>
        </row>
        <row r="10">
          <cell r="A10" t="str">
            <v>Finlandia</v>
          </cell>
          <cell r="B10">
            <v>2.9</v>
          </cell>
        </row>
        <row r="11">
          <cell r="A11" t="str">
            <v xml:space="preserve">España </v>
          </cell>
          <cell r="B11">
            <v>1.22</v>
          </cell>
        </row>
        <row r="12">
          <cell r="A12" t="str">
            <v xml:space="preserve">Malasia </v>
          </cell>
          <cell r="B12">
            <v>1.3</v>
          </cell>
        </row>
        <row r="13">
          <cell r="A13" t="str">
            <v>El Salvador</v>
          </cell>
          <cell r="B13">
            <v>0.13</v>
          </cell>
        </row>
        <row r="14">
          <cell r="A14" t="str">
            <v>Camboya</v>
          </cell>
          <cell r="B14">
            <v>0.12</v>
          </cell>
        </row>
        <row r="15">
          <cell r="A15" t="str">
            <v>Kirguistan</v>
          </cell>
          <cell r="B15">
            <v>0.12</v>
          </cell>
        </row>
        <row r="16">
          <cell r="A16" t="str">
            <v>Nicaragua</v>
          </cell>
          <cell r="B16">
            <v>0.11</v>
          </cell>
        </row>
        <row r="17">
          <cell r="A17" t="str">
            <v>Lesotho</v>
          </cell>
          <cell r="B17">
            <v>0.05</v>
          </cell>
        </row>
        <row r="18">
          <cell r="A18" t="str">
            <v>Iraq</v>
          </cell>
          <cell r="B18">
            <v>0.04</v>
          </cell>
        </row>
      </sheetData>
      <sheetData sheetId="1">
        <row r="30">
          <cell r="P30" t="str">
            <v>ACT/PIB</v>
          </cell>
          <cell r="Q30" t="str">
            <v>I+D/PIB</v>
          </cell>
        </row>
        <row r="31">
          <cell r="O31">
            <v>2007</v>
          </cell>
          <cell r="P31">
            <v>9.5981624370986372E-3</v>
          </cell>
          <cell r="Q31">
            <v>8.9331500943302857E-4</v>
          </cell>
        </row>
        <row r="32">
          <cell r="O32">
            <v>2008</v>
          </cell>
          <cell r="P32">
            <v>9.0010008889013313E-3</v>
          </cell>
          <cell r="Q32">
            <v>1.1133430855841669E-3</v>
          </cell>
        </row>
        <row r="33">
          <cell r="O33">
            <v>2009</v>
          </cell>
          <cell r="P33">
            <v>9.3712656145409981E-3</v>
          </cell>
          <cell r="Q33">
            <v>7.744047610404709E-4</v>
          </cell>
        </row>
        <row r="34">
          <cell r="O34">
            <v>2010</v>
          </cell>
          <cell r="P34">
            <v>9.7855435040920553E-3</v>
          </cell>
          <cell r="Q34">
            <v>6.7185443496294993E-4</v>
          </cell>
        </row>
        <row r="35">
          <cell r="O35">
            <v>2011</v>
          </cell>
          <cell r="P35">
            <v>9.7475954058595347E-3</v>
          </cell>
          <cell r="Q35">
            <v>3.1245894384555282E-4</v>
          </cell>
        </row>
        <row r="36">
          <cell r="O36">
            <v>2012</v>
          </cell>
          <cell r="P36">
            <v>1.4208897436758829E-2</v>
          </cell>
          <cell r="Q36">
            <v>7.6909833036584131E-4</v>
          </cell>
        </row>
        <row r="37">
          <cell r="O37">
            <v>2013</v>
          </cell>
          <cell r="P37">
            <v>1.852824512246555E-2</v>
          </cell>
          <cell r="Q37">
            <v>1.2073460849339223E-3</v>
          </cell>
        </row>
        <row r="38">
          <cell r="O38">
            <v>2014</v>
          </cell>
          <cell r="P38">
            <v>1.9340446703011827E-2</v>
          </cell>
          <cell r="Q38">
            <v>1.3782103860306223E-3</v>
          </cell>
        </row>
        <row r="39">
          <cell r="O39">
            <v>2015</v>
          </cell>
          <cell r="P39">
            <v>1.9349893330119289E-2</v>
          </cell>
          <cell r="Q39">
            <v>1.2920144601214322E-3</v>
          </cell>
        </row>
        <row r="40">
          <cell r="O40">
            <v>2016</v>
          </cell>
          <cell r="P40">
            <v>1.8167759866882956E-2</v>
          </cell>
          <cell r="Q40">
            <v>1.3083324657141141E-3</v>
          </cell>
        </row>
        <row r="43">
          <cell r="I43" t="str">
            <v>EMPRESA</v>
          </cell>
          <cell r="J43" t="str">
            <v>GOES</v>
          </cell>
          <cell r="K43" t="str">
            <v>IES</v>
          </cell>
          <cell r="L43" t="str">
            <v>TOTAL ACT</v>
          </cell>
        </row>
        <row r="44">
          <cell r="H44">
            <v>2013</v>
          </cell>
          <cell r="I44">
            <v>5.7492670711139159E-4</v>
          </cell>
          <cell r="J44">
            <v>7.0473694433847087E-3</v>
          </cell>
          <cell r="K44">
            <v>1.0905948971969448E-2</v>
          </cell>
          <cell r="L44">
            <v>1.852824512246555E-2</v>
          </cell>
        </row>
        <row r="45">
          <cell r="H45">
            <v>2014</v>
          </cell>
          <cell r="I45">
            <v>5.5878787733648172E-4</v>
          </cell>
          <cell r="J45">
            <v>8.2413229223169092E-3</v>
          </cell>
          <cell r="K45">
            <v>1.0540335903358435E-2</v>
          </cell>
          <cell r="L45">
            <v>1.9340446703011827E-2</v>
          </cell>
        </row>
        <row r="46">
          <cell r="H46">
            <v>2015</v>
          </cell>
          <cell r="I46">
            <v>5.3737975168449356E-4</v>
          </cell>
          <cell r="J46">
            <v>6.6462360002978622E-3</v>
          </cell>
          <cell r="K46">
            <v>1.2166277578136934E-2</v>
          </cell>
          <cell r="L46">
            <v>1.9349893330119289E-2</v>
          </cell>
        </row>
        <row r="47">
          <cell r="H47">
            <v>2016</v>
          </cell>
          <cell r="I47">
            <v>5.2243737934961764E-4</v>
          </cell>
          <cell r="J47">
            <v>6.7700420972576884E-3</v>
          </cell>
          <cell r="K47">
            <v>1.087528039027565E-2</v>
          </cell>
          <cell r="L47">
            <v>1.8167759866882956E-2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Q109"/>
  <sheetViews>
    <sheetView tabSelected="1" workbookViewId="0">
      <selection activeCell="Q8" sqref="Q8"/>
    </sheetView>
  </sheetViews>
  <sheetFormatPr defaultColWidth="10.85546875" defaultRowHeight="14.1" outlineLevelRow="1"/>
  <cols>
    <col min="1" max="1" width="7.5703125" style="2" customWidth="1"/>
    <col min="2" max="2" width="10.5703125" style="2" customWidth="1"/>
    <col min="3" max="3" width="10.85546875" style="15"/>
    <col min="4" max="9" width="10.85546875" style="2"/>
    <col min="10" max="10" width="10.5703125" style="15" customWidth="1"/>
    <col min="11" max="15" width="10.85546875" style="2"/>
    <col min="16" max="16" width="7.5703125" style="2" customWidth="1"/>
    <col min="17" max="16384" width="10.85546875" style="2"/>
  </cols>
  <sheetData>
    <row r="1" spans="1:17" ht="14.1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"/>
    </row>
    <row r="2" spans="1:17" ht="14.1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"/>
    </row>
    <row r="3" spans="1:17" ht="14.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"/>
    </row>
    <row r="4" spans="1:17" ht="14.1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1"/>
    </row>
    <row r="5" spans="1:17" ht="14.1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1"/>
    </row>
    <row r="6" spans="1:17" ht="14.1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1"/>
    </row>
    <row r="7" spans="1:17" ht="14.1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"/>
    </row>
    <row r="8" spans="1:17" ht="14.1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1"/>
    </row>
    <row r="9" spans="1:17">
      <c r="A9" s="3"/>
      <c r="B9" s="1"/>
      <c r="C9" s="4"/>
      <c r="D9" s="1"/>
      <c r="E9" s="1"/>
      <c r="F9" s="1"/>
      <c r="G9" s="1"/>
      <c r="H9" s="1"/>
      <c r="I9" s="1"/>
      <c r="J9" s="4"/>
      <c r="K9" s="1"/>
      <c r="L9" s="1"/>
      <c r="M9" s="1"/>
      <c r="N9" s="1"/>
      <c r="O9" s="1"/>
      <c r="P9" s="1"/>
      <c r="Q9" s="1"/>
    </row>
    <row r="10" spans="1:17" ht="20.100000000000001">
      <c r="A10" s="1"/>
      <c r="B10" s="93" t="s">
        <v>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1"/>
      <c r="Q10" s="1"/>
    </row>
    <row r="11" spans="1:17" ht="14.25">
      <c r="A11" s="1"/>
      <c r="B11" s="94" t="s">
        <v>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1"/>
      <c r="Q11" s="1"/>
    </row>
    <row r="12" spans="1:17" ht="30.75" customHeight="1">
      <c r="A12" s="1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1"/>
      <c r="Q12" s="1"/>
    </row>
    <row r="13" spans="1:17">
      <c r="A13" s="1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1"/>
      <c r="Q13" s="1"/>
    </row>
    <row r="14" spans="1:17">
      <c r="A14" s="1"/>
      <c r="B14" s="1"/>
      <c r="C14" s="4"/>
      <c r="D14" s="1"/>
      <c r="E14" s="1"/>
      <c r="F14" s="1"/>
      <c r="G14" s="1"/>
      <c r="H14" s="1"/>
      <c r="I14" s="1"/>
      <c r="J14" s="4"/>
      <c r="K14" s="1"/>
      <c r="L14" s="1"/>
      <c r="M14" s="1"/>
      <c r="N14" s="1"/>
      <c r="O14" s="1"/>
      <c r="P14" s="1"/>
      <c r="Q14" s="1"/>
    </row>
    <row r="15" spans="1:17" ht="50.1" customHeight="1">
      <c r="A15" s="1"/>
      <c r="B15" s="6">
        <v>1</v>
      </c>
      <c r="C15" s="91" t="s">
        <v>3</v>
      </c>
      <c r="D15" s="91"/>
      <c r="E15" s="91"/>
      <c r="F15" s="91"/>
      <c r="G15" s="91"/>
      <c r="H15" s="1"/>
      <c r="I15" s="1"/>
      <c r="J15" s="6">
        <v>2</v>
      </c>
      <c r="K15" s="91" t="s">
        <v>4</v>
      </c>
      <c r="L15" s="91"/>
      <c r="M15" s="91"/>
      <c r="N15" s="91"/>
      <c r="O15" s="91"/>
      <c r="P15" s="1"/>
      <c r="Q15" s="1"/>
    </row>
    <row r="16" spans="1:17" ht="12" customHeight="1">
      <c r="A16" s="1"/>
      <c r="B16" s="7"/>
      <c r="C16" s="5"/>
      <c r="D16" s="5"/>
      <c r="E16" s="5"/>
      <c r="F16" s="5"/>
      <c r="G16" s="8"/>
      <c r="H16" s="1"/>
      <c r="I16" s="7"/>
      <c r="J16" s="9"/>
      <c r="K16" s="5"/>
      <c r="L16" s="5"/>
      <c r="M16" s="5"/>
      <c r="N16" s="1"/>
      <c r="O16" s="1"/>
      <c r="P16" s="1"/>
      <c r="Q16" s="1"/>
    </row>
    <row r="17" spans="1:17" ht="24.95" customHeight="1">
      <c r="A17" s="1"/>
      <c r="B17" s="87" t="s">
        <v>5</v>
      </c>
      <c r="C17" s="87"/>
      <c r="D17" s="87"/>
      <c r="E17" s="87"/>
      <c r="F17" s="87"/>
      <c r="G17" s="87"/>
      <c r="H17" s="1"/>
      <c r="I17" s="7"/>
      <c r="J17" s="87" t="s">
        <v>5</v>
      </c>
      <c r="K17" s="87"/>
      <c r="L17" s="87"/>
      <c r="M17" s="87"/>
      <c r="N17" s="87"/>
      <c r="O17" s="87"/>
      <c r="P17" s="1"/>
      <c r="Q17" s="1"/>
    </row>
    <row r="18" spans="1:17" ht="12" hidden="1" customHeight="1" outlineLevel="1">
      <c r="A18" s="1"/>
      <c r="B18" s="1"/>
      <c r="C18" s="4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  <c r="P18" s="1"/>
      <c r="Q18" s="1"/>
    </row>
    <row r="19" spans="1:17" ht="24.95" hidden="1" customHeight="1" outlineLevel="1">
      <c r="A19" s="1"/>
      <c r="B19" s="10">
        <v>1.1000000000000001</v>
      </c>
      <c r="C19" s="88" t="s">
        <v>6</v>
      </c>
      <c r="D19" s="88"/>
      <c r="E19" s="88"/>
      <c r="F19" s="88"/>
      <c r="G19" s="88"/>
      <c r="H19" s="1"/>
      <c r="I19" s="7"/>
      <c r="J19" s="10">
        <v>2.1</v>
      </c>
      <c r="K19" s="88"/>
      <c r="L19" s="88"/>
      <c r="M19" s="88"/>
      <c r="N19" s="88"/>
      <c r="O19" s="88"/>
      <c r="P19" s="1"/>
      <c r="Q19" s="1"/>
    </row>
    <row r="20" spans="1:17" ht="12" hidden="1" customHeight="1" outlineLevel="1">
      <c r="A20" s="1"/>
      <c r="B20" s="9"/>
      <c r="C20" s="5"/>
      <c r="D20" s="5"/>
      <c r="E20" s="5"/>
      <c r="F20" s="5"/>
      <c r="G20" s="11"/>
      <c r="H20" s="1"/>
      <c r="I20" s="7"/>
      <c r="J20" s="1"/>
      <c r="K20" s="12"/>
      <c r="L20" s="12"/>
      <c r="M20" s="12"/>
      <c r="N20" s="12"/>
      <c r="O20" s="11"/>
      <c r="P20" s="1"/>
      <c r="Q20" s="1"/>
    </row>
    <row r="21" spans="1:17" ht="24.95" hidden="1" customHeight="1" outlineLevel="1">
      <c r="A21" s="1"/>
      <c r="B21" s="10">
        <v>1.2</v>
      </c>
      <c r="C21" s="88" t="s">
        <v>7</v>
      </c>
      <c r="D21" s="88"/>
      <c r="E21" s="88"/>
      <c r="F21" s="88"/>
      <c r="G21" s="88"/>
      <c r="H21" s="1"/>
      <c r="I21" s="7"/>
      <c r="J21" s="10">
        <v>2.2000000000000002</v>
      </c>
      <c r="K21" s="88"/>
      <c r="L21" s="88"/>
      <c r="M21" s="88"/>
      <c r="N21" s="88"/>
      <c r="O21" s="88"/>
      <c r="P21" s="1"/>
      <c r="Q21" s="1"/>
    </row>
    <row r="22" spans="1:17" ht="12" hidden="1" customHeight="1" outlineLevel="1">
      <c r="A22" s="1"/>
      <c r="B22" s="9"/>
      <c r="C22" s="5"/>
      <c r="D22" s="5"/>
      <c r="E22" s="5"/>
      <c r="F22" s="5"/>
      <c r="G22" s="11"/>
      <c r="H22" s="1"/>
      <c r="I22" s="7"/>
      <c r="J22" s="1"/>
      <c r="K22" s="12"/>
      <c r="L22" s="12"/>
      <c r="M22" s="12"/>
      <c r="N22" s="12"/>
      <c r="O22" s="11"/>
      <c r="P22" s="1"/>
      <c r="Q22" s="1"/>
    </row>
    <row r="23" spans="1:17" ht="24.95" hidden="1" customHeight="1" outlineLevel="1">
      <c r="A23" s="1"/>
      <c r="B23" s="10">
        <v>1.3</v>
      </c>
      <c r="C23" s="88" t="s">
        <v>8</v>
      </c>
      <c r="D23" s="88"/>
      <c r="E23" s="88"/>
      <c r="F23" s="88"/>
      <c r="G23" s="88"/>
      <c r="H23" s="1"/>
      <c r="I23" s="7"/>
      <c r="J23" s="10">
        <v>2.2999999999999998</v>
      </c>
      <c r="K23" s="88" t="s">
        <v>9</v>
      </c>
      <c r="L23" s="88"/>
      <c r="M23" s="88"/>
      <c r="N23" s="88"/>
      <c r="O23" s="88"/>
      <c r="P23" s="1"/>
      <c r="Q23" s="1"/>
    </row>
    <row r="24" spans="1:17" ht="12" hidden="1" customHeight="1" outlineLevel="1">
      <c r="A24" s="1"/>
      <c r="B24" s="9"/>
      <c r="C24" s="5"/>
      <c r="D24" s="5"/>
      <c r="E24" s="5"/>
      <c r="F24" s="5"/>
      <c r="G24" s="11"/>
      <c r="H24" s="1"/>
      <c r="I24" s="7"/>
      <c r="J24" s="1"/>
      <c r="K24" s="1"/>
      <c r="L24" s="1"/>
      <c r="M24" s="1"/>
      <c r="N24" s="1"/>
      <c r="O24" s="1"/>
      <c r="P24" s="1"/>
      <c r="Q24" s="1"/>
    </row>
    <row r="25" spans="1:17" ht="24.95" hidden="1" customHeight="1" outlineLevel="1">
      <c r="A25" s="1"/>
      <c r="B25" s="10">
        <v>1.4</v>
      </c>
      <c r="C25" s="88" t="s">
        <v>10</v>
      </c>
      <c r="D25" s="88"/>
      <c r="E25" s="88"/>
      <c r="F25" s="88"/>
      <c r="G25" s="88"/>
      <c r="H25" s="1"/>
      <c r="I25" s="7"/>
      <c r="J25" s="10">
        <v>2.4</v>
      </c>
      <c r="K25" s="88"/>
      <c r="L25" s="88"/>
      <c r="M25" s="88"/>
      <c r="N25" s="88"/>
      <c r="O25" s="88"/>
      <c r="P25" s="1"/>
      <c r="Q25" s="1"/>
    </row>
    <row r="26" spans="1:17" ht="12" hidden="1" customHeight="1" outlineLevel="1">
      <c r="A26" s="1"/>
      <c r="B26" s="9"/>
      <c r="C26" s="5"/>
      <c r="D26" s="5"/>
      <c r="E26" s="5"/>
      <c r="F26" s="5"/>
      <c r="G26" s="11"/>
      <c r="H26" s="1"/>
      <c r="I26" s="7"/>
      <c r="J26" s="1"/>
      <c r="K26" s="12"/>
      <c r="L26" s="12"/>
      <c r="M26" s="12"/>
      <c r="N26" s="12"/>
      <c r="O26" s="11"/>
      <c r="P26" s="1"/>
      <c r="Q26" s="1"/>
    </row>
    <row r="27" spans="1:17" ht="24.95" hidden="1" customHeight="1" outlineLevel="1">
      <c r="A27" s="1"/>
      <c r="B27" s="10">
        <v>1.5</v>
      </c>
      <c r="C27" s="88" t="s">
        <v>11</v>
      </c>
      <c r="D27" s="88"/>
      <c r="E27" s="88"/>
      <c r="F27" s="88"/>
      <c r="G27" s="88"/>
      <c r="H27" s="1"/>
      <c r="I27" s="7"/>
      <c r="J27" s="10">
        <v>2.5</v>
      </c>
      <c r="K27" s="88"/>
      <c r="L27" s="88"/>
      <c r="M27" s="88"/>
      <c r="N27" s="88"/>
      <c r="O27" s="88"/>
      <c r="P27" s="1"/>
      <c r="Q27" s="1"/>
    </row>
    <row r="28" spans="1:17" ht="12" hidden="1" customHeight="1" outlineLevel="1">
      <c r="A28" s="1"/>
      <c r="B28" s="9"/>
      <c r="C28" s="5"/>
      <c r="D28" s="5"/>
      <c r="E28" s="5"/>
      <c r="F28" s="5"/>
      <c r="G28" s="11"/>
      <c r="H28" s="1"/>
      <c r="I28" s="7"/>
      <c r="J28" s="1"/>
      <c r="K28" s="12"/>
      <c r="L28" s="12"/>
      <c r="M28" s="12"/>
      <c r="N28" s="12"/>
      <c r="O28" s="11"/>
      <c r="P28" s="1"/>
      <c r="Q28" s="1"/>
    </row>
    <row r="29" spans="1:17" ht="24.95" hidden="1" customHeight="1" outlineLevel="1">
      <c r="A29" s="1"/>
      <c r="B29" s="10">
        <v>1.6</v>
      </c>
      <c r="C29" s="88" t="s">
        <v>12</v>
      </c>
      <c r="D29" s="88"/>
      <c r="E29" s="88"/>
      <c r="F29" s="88"/>
      <c r="G29" s="88"/>
      <c r="H29" s="1"/>
      <c r="I29" s="7"/>
      <c r="J29" s="10">
        <v>2.6</v>
      </c>
      <c r="K29" s="88"/>
      <c r="L29" s="88"/>
      <c r="M29" s="88"/>
      <c r="N29" s="88"/>
      <c r="O29" s="88"/>
      <c r="P29" s="1"/>
      <c r="Q29" s="1"/>
    </row>
    <row r="30" spans="1:17" ht="12" hidden="1" customHeight="1" outlineLevel="1">
      <c r="A30" s="1"/>
      <c r="B30" s="9"/>
      <c r="C30" s="5"/>
      <c r="D30" s="5"/>
      <c r="E30" s="5"/>
      <c r="F30" s="5"/>
      <c r="G30" s="11"/>
      <c r="H30" s="1"/>
      <c r="I30" s="7"/>
      <c r="J30" s="1"/>
      <c r="K30" s="1"/>
      <c r="L30" s="1"/>
      <c r="M30" s="1"/>
      <c r="N30" s="1"/>
      <c r="O30" s="1"/>
      <c r="P30" s="1"/>
      <c r="Q30" s="1"/>
    </row>
    <row r="31" spans="1:17" ht="24.95" hidden="1" customHeight="1" outlineLevel="1">
      <c r="A31" s="1"/>
      <c r="B31" s="10">
        <v>1.7</v>
      </c>
      <c r="C31" s="88" t="s">
        <v>13</v>
      </c>
      <c r="D31" s="88"/>
      <c r="E31" s="88"/>
      <c r="F31" s="88"/>
      <c r="G31" s="88"/>
      <c r="H31" s="1"/>
      <c r="I31" s="7"/>
      <c r="J31" s="10">
        <v>2.7</v>
      </c>
      <c r="K31" s="88"/>
      <c r="L31" s="88"/>
      <c r="M31" s="88"/>
      <c r="N31" s="88"/>
      <c r="O31" s="88"/>
      <c r="P31" s="1"/>
      <c r="Q31" s="1"/>
    </row>
    <row r="32" spans="1:17" ht="12" customHeight="1" collapsed="1">
      <c r="A32" s="1"/>
      <c r="B32" s="9"/>
      <c r="C32" s="5"/>
      <c r="D32" s="5"/>
      <c r="E32" s="5"/>
      <c r="F32" s="5"/>
      <c r="G32" s="11"/>
      <c r="H32" s="1"/>
      <c r="I32" s="7"/>
      <c r="J32" s="1"/>
      <c r="K32" s="12"/>
      <c r="L32" s="12"/>
      <c r="M32" s="12"/>
      <c r="N32" s="12"/>
      <c r="O32" s="11"/>
      <c r="P32" s="1"/>
      <c r="Q32" s="1"/>
    </row>
    <row r="33" spans="1:17" ht="24.95" customHeight="1">
      <c r="A33" s="1"/>
      <c r="B33" s="87" t="s">
        <v>14</v>
      </c>
      <c r="C33" s="87"/>
      <c r="D33" s="87"/>
      <c r="E33" s="87"/>
      <c r="F33" s="87"/>
      <c r="G33" s="87"/>
      <c r="H33" s="1"/>
      <c r="I33" s="7"/>
      <c r="J33" s="87" t="s">
        <v>14</v>
      </c>
      <c r="K33" s="87"/>
      <c r="L33" s="87"/>
      <c r="M33" s="87"/>
      <c r="N33" s="87"/>
      <c r="O33" s="87"/>
      <c r="P33" s="1"/>
      <c r="Q33" s="1"/>
    </row>
    <row r="34" spans="1:17" ht="12" hidden="1" customHeight="1" outlineLevel="1">
      <c r="A34" s="1"/>
      <c r="B34" s="9"/>
      <c r="C34" s="4"/>
      <c r="D34" s="1"/>
      <c r="E34" s="1"/>
      <c r="F34" s="1"/>
      <c r="G34" s="1"/>
      <c r="H34" s="1"/>
      <c r="I34" s="7"/>
      <c r="J34" s="1"/>
      <c r="K34" s="1"/>
      <c r="L34" s="1"/>
      <c r="M34" s="1"/>
      <c r="N34" s="1"/>
      <c r="O34" s="1"/>
      <c r="P34" s="1"/>
      <c r="Q34" s="1"/>
    </row>
    <row r="35" spans="1:17" ht="24.95" hidden="1" customHeight="1" outlineLevel="1">
      <c r="A35" s="1"/>
      <c r="B35" s="10">
        <v>1.1000000000000001</v>
      </c>
      <c r="C35" s="88" t="s">
        <v>6</v>
      </c>
      <c r="D35" s="88"/>
      <c r="E35" s="88"/>
      <c r="F35" s="88"/>
      <c r="G35" s="88"/>
      <c r="H35" s="1"/>
      <c r="I35" s="7"/>
      <c r="J35" s="10">
        <v>2.1</v>
      </c>
      <c r="K35" s="88"/>
      <c r="L35" s="88"/>
      <c r="M35" s="88"/>
      <c r="N35" s="88"/>
      <c r="O35" s="88"/>
      <c r="P35" s="1"/>
      <c r="Q35" s="1"/>
    </row>
    <row r="36" spans="1:17" ht="12" hidden="1" customHeight="1" outlineLevel="1">
      <c r="A36" s="1"/>
      <c r="B36" s="9"/>
      <c r="C36" s="5"/>
      <c r="D36" s="5"/>
      <c r="E36" s="5"/>
      <c r="F36" s="5"/>
      <c r="G36" s="11"/>
      <c r="H36" s="1"/>
      <c r="I36" s="7"/>
      <c r="J36" s="1"/>
      <c r="K36" s="12"/>
      <c r="L36" s="12"/>
      <c r="M36" s="12"/>
      <c r="N36" s="12"/>
      <c r="O36" s="11"/>
      <c r="P36" s="1"/>
      <c r="Q36" s="1"/>
    </row>
    <row r="37" spans="1:17" ht="24.95" hidden="1" customHeight="1" outlineLevel="1">
      <c r="A37" s="1"/>
      <c r="B37" s="10">
        <v>1.2</v>
      </c>
      <c r="C37" s="88" t="s">
        <v>7</v>
      </c>
      <c r="D37" s="88"/>
      <c r="E37" s="88"/>
      <c r="F37" s="88"/>
      <c r="G37" s="88"/>
      <c r="H37" s="1"/>
      <c r="I37" s="7"/>
      <c r="J37" s="10">
        <v>2.2000000000000002</v>
      </c>
      <c r="K37" s="88"/>
      <c r="L37" s="88"/>
      <c r="M37" s="88"/>
      <c r="N37" s="88"/>
      <c r="O37" s="88"/>
      <c r="P37" s="1"/>
      <c r="Q37" s="1"/>
    </row>
    <row r="38" spans="1:17" ht="12" hidden="1" customHeight="1" outlineLevel="1">
      <c r="A38" s="1"/>
      <c r="B38" s="9"/>
      <c r="C38" s="5"/>
      <c r="D38" s="5"/>
      <c r="E38" s="5"/>
      <c r="F38" s="5"/>
      <c r="G38" s="11"/>
      <c r="H38" s="1"/>
      <c r="I38" s="7"/>
      <c r="J38" s="1"/>
      <c r="K38" s="12"/>
      <c r="L38" s="12"/>
      <c r="M38" s="12"/>
      <c r="N38" s="12"/>
      <c r="O38" s="11"/>
      <c r="P38" s="1"/>
      <c r="Q38" s="1"/>
    </row>
    <row r="39" spans="1:17" ht="24.95" hidden="1" customHeight="1" outlineLevel="1">
      <c r="A39" s="1"/>
      <c r="B39" s="10">
        <v>1.3</v>
      </c>
      <c r="C39" s="88" t="s">
        <v>8</v>
      </c>
      <c r="D39" s="88"/>
      <c r="E39" s="88"/>
      <c r="F39" s="88"/>
      <c r="G39" s="88"/>
      <c r="H39" s="1"/>
      <c r="I39" s="7"/>
      <c r="J39" s="10">
        <v>2.2999999999999998</v>
      </c>
      <c r="K39" s="88" t="s">
        <v>15</v>
      </c>
      <c r="L39" s="88"/>
      <c r="M39" s="88"/>
      <c r="N39" s="88"/>
      <c r="O39" s="88"/>
      <c r="P39" s="1"/>
      <c r="Q39" s="1"/>
    </row>
    <row r="40" spans="1:17" ht="12" hidden="1" customHeight="1" outlineLevel="1">
      <c r="A40" s="1"/>
      <c r="B40" s="9"/>
      <c r="C40" s="5"/>
      <c r="D40" s="5"/>
      <c r="E40" s="5"/>
      <c r="F40" s="5"/>
      <c r="G40" s="11"/>
      <c r="H40" s="1"/>
      <c r="I40" s="7"/>
      <c r="J40" s="1"/>
      <c r="K40" s="1"/>
      <c r="L40" s="1"/>
      <c r="M40" s="1"/>
      <c r="N40" s="1"/>
      <c r="O40" s="1"/>
      <c r="P40" s="1"/>
      <c r="Q40" s="1"/>
    </row>
    <row r="41" spans="1:17" ht="24.95" hidden="1" customHeight="1" outlineLevel="1">
      <c r="A41" s="1"/>
      <c r="B41" s="10">
        <v>1.4</v>
      </c>
      <c r="C41" s="88" t="s">
        <v>10</v>
      </c>
      <c r="D41" s="88"/>
      <c r="E41" s="88"/>
      <c r="F41" s="88"/>
      <c r="G41" s="88"/>
      <c r="H41" s="1"/>
      <c r="I41" s="7"/>
      <c r="J41" s="10">
        <v>2.4</v>
      </c>
      <c r="K41" s="88" t="s">
        <v>16</v>
      </c>
      <c r="L41" s="88"/>
      <c r="M41" s="88"/>
      <c r="N41" s="88"/>
      <c r="O41" s="88"/>
      <c r="P41" s="1"/>
      <c r="Q41" s="1"/>
    </row>
    <row r="42" spans="1:17" ht="12" hidden="1" customHeight="1" outlineLevel="1">
      <c r="A42" s="1"/>
      <c r="B42" s="9"/>
      <c r="C42" s="5"/>
      <c r="D42" s="5"/>
      <c r="E42" s="5"/>
      <c r="F42" s="5"/>
      <c r="G42" s="11"/>
      <c r="H42" s="1"/>
      <c r="I42" s="7"/>
      <c r="J42" s="1"/>
      <c r="K42" s="12"/>
      <c r="L42" s="12"/>
      <c r="M42" s="12"/>
      <c r="N42" s="12"/>
      <c r="O42" s="11"/>
      <c r="P42" s="1"/>
      <c r="Q42" s="1"/>
    </row>
    <row r="43" spans="1:17" ht="24.95" hidden="1" customHeight="1" outlineLevel="1">
      <c r="A43" s="1"/>
      <c r="B43" s="10">
        <v>1.5</v>
      </c>
      <c r="C43" s="88" t="s">
        <v>11</v>
      </c>
      <c r="D43" s="88"/>
      <c r="E43" s="88"/>
      <c r="F43" s="88"/>
      <c r="G43" s="88"/>
      <c r="H43" s="1"/>
      <c r="I43" s="7"/>
      <c r="J43" s="10">
        <v>2.5</v>
      </c>
      <c r="K43" s="88" t="s">
        <v>17</v>
      </c>
      <c r="L43" s="88"/>
      <c r="M43" s="88"/>
      <c r="N43" s="88"/>
      <c r="O43" s="88"/>
      <c r="P43" s="1"/>
      <c r="Q43" s="1"/>
    </row>
    <row r="44" spans="1:17" ht="12" hidden="1" customHeight="1" outlineLevel="1">
      <c r="A44" s="1"/>
      <c r="B44" s="9"/>
      <c r="C44" s="5"/>
      <c r="D44" s="5"/>
      <c r="E44" s="5"/>
      <c r="F44" s="5"/>
      <c r="G44" s="11"/>
      <c r="H44" s="1"/>
      <c r="I44" s="7"/>
      <c r="J44" s="1"/>
      <c r="K44" s="12"/>
      <c r="L44" s="12"/>
      <c r="M44" s="12"/>
      <c r="N44" s="12"/>
      <c r="O44" s="11"/>
      <c r="P44" s="1"/>
      <c r="Q44" s="1"/>
    </row>
    <row r="45" spans="1:17" ht="24.95" hidden="1" customHeight="1" outlineLevel="1">
      <c r="A45" s="1"/>
      <c r="B45" s="10">
        <v>1.6</v>
      </c>
      <c r="C45" s="88" t="s">
        <v>12</v>
      </c>
      <c r="D45" s="88"/>
      <c r="E45" s="88"/>
      <c r="F45" s="88"/>
      <c r="G45" s="88"/>
      <c r="H45" s="1"/>
      <c r="I45" s="7"/>
      <c r="J45" s="10">
        <v>2.6</v>
      </c>
      <c r="K45" s="88" t="s">
        <v>18</v>
      </c>
      <c r="L45" s="88"/>
      <c r="M45" s="88"/>
      <c r="N45" s="88"/>
      <c r="O45" s="88"/>
      <c r="P45" s="1"/>
      <c r="Q45" s="1"/>
    </row>
    <row r="46" spans="1:17" ht="12" hidden="1" customHeight="1" outlineLevel="1">
      <c r="A46" s="1"/>
      <c r="B46" s="9"/>
      <c r="C46" s="5"/>
      <c r="D46" s="5"/>
      <c r="E46" s="5"/>
      <c r="F46" s="5"/>
      <c r="G46" s="11"/>
      <c r="H46" s="1"/>
      <c r="I46" s="7"/>
      <c r="J46" s="1"/>
      <c r="K46" s="1"/>
      <c r="L46" s="1"/>
      <c r="M46" s="1"/>
      <c r="N46" s="1"/>
      <c r="O46" s="1"/>
      <c r="P46" s="1"/>
      <c r="Q46" s="1"/>
    </row>
    <row r="47" spans="1:17" ht="24.95" hidden="1" customHeight="1" outlineLevel="1">
      <c r="A47" s="1"/>
      <c r="B47" s="10">
        <v>1.7</v>
      </c>
      <c r="C47" s="88" t="s">
        <v>13</v>
      </c>
      <c r="D47" s="88"/>
      <c r="E47" s="88"/>
      <c r="F47" s="88"/>
      <c r="G47" s="88"/>
      <c r="H47" s="1"/>
      <c r="I47" s="7"/>
      <c r="J47" s="10">
        <v>2.7</v>
      </c>
      <c r="K47" s="88"/>
      <c r="L47" s="88"/>
      <c r="M47" s="88"/>
      <c r="N47" s="88"/>
      <c r="O47" s="88"/>
      <c r="P47" s="1"/>
      <c r="Q47" s="1"/>
    </row>
    <row r="48" spans="1:17" ht="12" customHeight="1" collapsed="1">
      <c r="A48" s="1"/>
      <c r="B48" s="1"/>
      <c r="C48" s="4"/>
      <c r="D48" s="1"/>
      <c r="E48" s="1"/>
      <c r="F48" s="1"/>
      <c r="G48" s="1"/>
      <c r="H48" s="1"/>
      <c r="I48" s="1"/>
      <c r="J48" s="4"/>
      <c r="K48" s="1"/>
      <c r="L48" s="1"/>
      <c r="M48" s="1"/>
      <c r="N48" s="1"/>
      <c r="O48" s="1"/>
      <c r="P48" s="1"/>
      <c r="Q48" s="1"/>
    </row>
    <row r="49" spans="1:17" ht="24.95" customHeight="1">
      <c r="A49" s="1"/>
      <c r="B49" s="87" t="s">
        <v>19</v>
      </c>
      <c r="C49" s="87"/>
      <c r="D49" s="87"/>
      <c r="E49" s="87"/>
      <c r="F49" s="87"/>
      <c r="G49" s="87"/>
      <c r="H49" s="1"/>
      <c r="I49" s="1"/>
      <c r="J49" s="87" t="s">
        <v>19</v>
      </c>
      <c r="K49" s="87"/>
      <c r="L49" s="87"/>
      <c r="M49" s="87"/>
      <c r="N49" s="87"/>
      <c r="O49" s="87"/>
      <c r="P49" s="1"/>
      <c r="Q49" s="1"/>
    </row>
    <row r="50" spans="1:17" ht="12" hidden="1" customHeight="1" outlineLevel="1">
      <c r="A50" s="1"/>
      <c r="B50" s="9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4.95" hidden="1" customHeight="1" outlineLevel="1">
      <c r="A51" s="1"/>
      <c r="B51" s="10">
        <v>1.1000000000000001</v>
      </c>
      <c r="C51" s="88" t="s">
        <v>20</v>
      </c>
      <c r="D51" s="88"/>
      <c r="E51" s="88"/>
      <c r="F51" s="88"/>
      <c r="G51" s="88"/>
      <c r="H51" s="1"/>
      <c r="I51" s="1"/>
      <c r="J51" s="14"/>
      <c r="K51" s="89"/>
      <c r="L51" s="89"/>
      <c r="M51" s="89"/>
      <c r="N51" s="89"/>
      <c r="O51" s="89"/>
      <c r="P51" s="1"/>
      <c r="Q51" s="1"/>
    </row>
    <row r="52" spans="1:17" ht="12" hidden="1" customHeight="1" outlineLevel="1">
      <c r="A52" s="1"/>
      <c r="B52" s="9"/>
      <c r="C52" s="5"/>
      <c r="D52" s="5"/>
      <c r="E52" s="5"/>
      <c r="F52" s="5"/>
      <c r="G52" s="11"/>
      <c r="H52" s="1"/>
      <c r="I52" s="1"/>
      <c r="J52" s="1"/>
      <c r="K52" s="12"/>
      <c r="L52" s="12"/>
      <c r="M52" s="12"/>
      <c r="N52" s="12"/>
      <c r="O52" s="11"/>
      <c r="P52" s="1"/>
      <c r="Q52" s="1"/>
    </row>
    <row r="53" spans="1:17" ht="24.95" hidden="1" customHeight="1" outlineLevel="1">
      <c r="A53" s="1"/>
      <c r="B53" s="10">
        <v>1.2</v>
      </c>
      <c r="C53" s="88" t="s">
        <v>21</v>
      </c>
      <c r="D53" s="88"/>
      <c r="E53" s="88"/>
      <c r="F53" s="88"/>
      <c r="G53" s="88"/>
      <c r="H53" s="1"/>
      <c r="I53" s="1"/>
      <c r="J53" s="14"/>
      <c r="K53" s="89"/>
      <c r="L53" s="89"/>
      <c r="M53" s="89"/>
      <c r="N53" s="89"/>
      <c r="O53" s="89"/>
      <c r="P53" s="1"/>
      <c r="Q53" s="1"/>
    </row>
    <row r="54" spans="1:17" ht="12" customHeight="1" collapsed="1">
      <c r="A54" s="1"/>
      <c r="B54" s="1"/>
      <c r="C54" s="4"/>
      <c r="D54" s="1"/>
      <c r="E54" s="1"/>
      <c r="F54" s="1"/>
      <c r="G54" s="1"/>
      <c r="H54" s="1"/>
      <c r="I54" s="1"/>
      <c r="J54" s="4"/>
      <c r="K54" s="1"/>
      <c r="L54" s="1"/>
      <c r="M54" s="1"/>
      <c r="N54" s="1"/>
      <c r="O54" s="1"/>
      <c r="P54" s="1"/>
      <c r="Q54" s="1"/>
    </row>
    <row r="55" spans="1:17" ht="50.1" customHeight="1">
      <c r="A55" s="1"/>
      <c r="B55" s="6">
        <v>3</v>
      </c>
      <c r="C55" s="91" t="s">
        <v>22</v>
      </c>
      <c r="D55" s="91"/>
      <c r="E55" s="91"/>
      <c r="F55" s="91"/>
      <c r="G55" s="91"/>
      <c r="H55" s="1"/>
      <c r="I55" s="1"/>
      <c r="J55" s="6">
        <v>4</v>
      </c>
      <c r="K55" s="91" t="s">
        <v>23</v>
      </c>
      <c r="L55" s="91"/>
      <c r="M55" s="91"/>
      <c r="N55" s="91"/>
      <c r="O55" s="91"/>
      <c r="P55" s="1"/>
      <c r="Q55" s="1"/>
    </row>
    <row r="56" spans="1:17" ht="12" customHeight="1">
      <c r="A56" s="1"/>
      <c r="B56" s="7"/>
      <c r="C56" s="5"/>
      <c r="D56" s="5"/>
      <c r="E56" s="5"/>
      <c r="F56" s="5"/>
      <c r="G56" s="8"/>
      <c r="H56" s="1"/>
      <c r="I56" s="7"/>
      <c r="J56" s="9"/>
      <c r="K56" s="5"/>
      <c r="L56" s="5"/>
      <c r="M56" s="5"/>
      <c r="N56" s="1"/>
      <c r="O56" s="1"/>
      <c r="P56" s="1"/>
      <c r="Q56" s="1"/>
    </row>
    <row r="57" spans="1:17" ht="24.95" customHeight="1">
      <c r="A57" s="1"/>
      <c r="B57" s="87" t="s">
        <v>5</v>
      </c>
      <c r="C57" s="87"/>
      <c r="D57" s="87"/>
      <c r="E57" s="87"/>
      <c r="F57" s="87"/>
      <c r="G57" s="87"/>
      <c r="H57" s="1"/>
      <c r="I57" s="7"/>
      <c r="J57" s="87" t="s">
        <v>5</v>
      </c>
      <c r="K57" s="87"/>
      <c r="L57" s="87"/>
      <c r="M57" s="87"/>
      <c r="N57" s="87"/>
      <c r="O57" s="87"/>
      <c r="P57" s="1"/>
      <c r="Q57" s="1"/>
    </row>
    <row r="58" spans="1:17" ht="12" customHeight="1" outlineLevel="1">
      <c r="A58" s="1"/>
      <c r="B58" s="1"/>
      <c r="C58" s="4"/>
      <c r="D58" s="1"/>
      <c r="E58" s="1"/>
      <c r="F58" s="1"/>
      <c r="G58" s="1"/>
      <c r="H58" s="1"/>
      <c r="I58" s="7"/>
      <c r="J58" s="4"/>
      <c r="K58" s="1"/>
      <c r="L58" s="1"/>
      <c r="M58" s="1"/>
      <c r="N58" s="1"/>
      <c r="O58" s="1"/>
      <c r="P58" s="1"/>
      <c r="Q58" s="1"/>
    </row>
    <row r="59" spans="1:17" ht="24.95" customHeight="1" outlineLevel="1">
      <c r="A59" s="1"/>
      <c r="B59" s="13"/>
      <c r="C59" s="89"/>
      <c r="D59" s="89"/>
      <c r="E59" s="89"/>
      <c r="F59" s="89"/>
      <c r="G59" s="89"/>
      <c r="H59" s="1"/>
      <c r="I59" s="7"/>
      <c r="J59" s="10">
        <v>4.0999999999999996</v>
      </c>
      <c r="K59" s="88" t="s">
        <v>24</v>
      </c>
      <c r="L59" s="88"/>
      <c r="M59" s="88"/>
      <c r="N59" s="88"/>
      <c r="O59" s="88"/>
      <c r="P59" s="1"/>
      <c r="Q59" s="1"/>
    </row>
    <row r="60" spans="1:17" ht="12" customHeight="1" outlineLevel="1">
      <c r="A60" s="1"/>
      <c r="B60" s="1"/>
      <c r="C60" s="5"/>
      <c r="D60" s="5"/>
      <c r="E60" s="5"/>
      <c r="F60" s="5"/>
      <c r="G60" s="11"/>
      <c r="H60" s="1"/>
      <c r="I60" s="7"/>
      <c r="J60" s="9"/>
      <c r="K60" s="12"/>
      <c r="L60" s="12"/>
      <c r="M60" s="12"/>
      <c r="N60" s="12"/>
      <c r="O60" s="11"/>
      <c r="P60" s="1"/>
      <c r="Q60" s="1"/>
    </row>
    <row r="61" spans="1:17" ht="24.95" customHeight="1" outlineLevel="1">
      <c r="A61" s="1"/>
      <c r="B61" s="13"/>
      <c r="C61" s="89"/>
      <c r="D61" s="89"/>
      <c r="E61" s="89"/>
      <c r="F61" s="89"/>
      <c r="G61" s="89"/>
      <c r="H61" s="1"/>
      <c r="I61" s="7"/>
      <c r="J61" s="10">
        <v>4.2</v>
      </c>
      <c r="K61" s="88" t="s">
        <v>25</v>
      </c>
      <c r="L61" s="88"/>
      <c r="M61" s="88"/>
      <c r="N61" s="88"/>
      <c r="O61" s="88"/>
      <c r="P61" s="1"/>
      <c r="Q61" s="1"/>
    </row>
    <row r="62" spans="1:17" ht="12" customHeight="1" outlineLevel="1">
      <c r="A62" s="1"/>
      <c r="B62" s="1"/>
      <c r="C62" s="5"/>
      <c r="D62" s="5"/>
      <c r="E62" s="5"/>
      <c r="F62" s="5"/>
      <c r="G62" s="11"/>
      <c r="H62" s="1"/>
      <c r="I62" s="7"/>
      <c r="J62" s="9"/>
      <c r="K62" s="12"/>
      <c r="L62" s="12"/>
      <c r="M62" s="12"/>
      <c r="N62" s="12"/>
      <c r="O62" s="11"/>
      <c r="P62" s="1"/>
      <c r="Q62" s="1"/>
    </row>
    <row r="63" spans="1:17" ht="24.95" customHeight="1" outlineLevel="1">
      <c r="A63" s="1"/>
      <c r="B63" s="13"/>
      <c r="C63" s="89"/>
      <c r="D63" s="89"/>
      <c r="E63" s="89"/>
      <c r="F63" s="89"/>
      <c r="G63" s="89"/>
      <c r="H63" s="1"/>
      <c r="I63" s="7"/>
      <c r="J63" s="10">
        <v>4.3</v>
      </c>
      <c r="K63" s="88" t="s">
        <v>26</v>
      </c>
      <c r="L63" s="88"/>
      <c r="M63" s="88"/>
      <c r="N63" s="88"/>
      <c r="O63" s="88"/>
      <c r="P63" s="1"/>
      <c r="Q63" s="1"/>
    </row>
    <row r="64" spans="1:17" ht="12" customHeight="1">
      <c r="A64" s="1"/>
      <c r="B64" s="1"/>
      <c r="C64" s="4"/>
      <c r="D64" s="1"/>
      <c r="E64" s="1"/>
      <c r="F64" s="1"/>
      <c r="G64" s="1"/>
      <c r="H64" s="1"/>
      <c r="I64" s="7"/>
      <c r="J64" s="4"/>
      <c r="K64" s="12"/>
      <c r="L64" s="12"/>
      <c r="M64" s="12"/>
      <c r="N64" s="12"/>
      <c r="O64" s="11"/>
      <c r="P64" s="1"/>
      <c r="Q64" s="1"/>
    </row>
    <row r="65" spans="1:17" ht="24.95" customHeight="1">
      <c r="A65" s="1"/>
      <c r="B65" s="87" t="s">
        <v>14</v>
      </c>
      <c r="C65" s="87"/>
      <c r="D65" s="87"/>
      <c r="E65" s="87"/>
      <c r="F65" s="87"/>
      <c r="G65" s="87"/>
      <c r="H65" s="1"/>
      <c r="I65" s="7"/>
      <c r="J65" s="87" t="s">
        <v>14</v>
      </c>
      <c r="K65" s="87"/>
      <c r="L65" s="87"/>
      <c r="M65" s="87"/>
      <c r="N65" s="87"/>
      <c r="O65" s="87"/>
      <c r="P65" s="1"/>
      <c r="Q65" s="1"/>
    </row>
    <row r="66" spans="1:17" ht="12" hidden="1" customHeight="1" outlineLevel="1">
      <c r="A66" s="1"/>
      <c r="B66" s="1"/>
      <c r="C66" s="4"/>
      <c r="D66" s="1"/>
      <c r="E66" s="1"/>
      <c r="F66" s="1"/>
      <c r="G66" s="1"/>
      <c r="H66" s="1"/>
      <c r="I66" s="7"/>
      <c r="J66" s="4"/>
      <c r="K66" s="1"/>
      <c r="L66" s="1"/>
      <c r="M66" s="1"/>
      <c r="N66" s="1"/>
      <c r="O66" s="1"/>
      <c r="P66" s="1"/>
      <c r="Q66" s="1"/>
    </row>
    <row r="67" spans="1:17" ht="24.95" hidden="1" customHeight="1" outlineLevel="1">
      <c r="A67" s="1"/>
      <c r="B67" s="14"/>
      <c r="C67" s="89"/>
      <c r="D67" s="89"/>
      <c r="E67" s="89"/>
      <c r="F67" s="89"/>
      <c r="G67" s="89"/>
      <c r="H67" s="1"/>
      <c r="I67" s="7"/>
      <c r="J67" s="10">
        <v>4.0999999999999996</v>
      </c>
      <c r="K67" s="88" t="s">
        <v>24</v>
      </c>
      <c r="L67" s="88"/>
      <c r="M67" s="88"/>
      <c r="N67" s="88"/>
      <c r="O67" s="88"/>
      <c r="P67" s="1"/>
      <c r="Q67" s="1"/>
    </row>
    <row r="68" spans="1:17" ht="12" hidden="1" customHeight="1" outlineLevel="1">
      <c r="A68" s="1"/>
      <c r="B68" s="1"/>
      <c r="C68" s="5"/>
      <c r="D68" s="5"/>
      <c r="E68" s="5"/>
      <c r="F68" s="5"/>
      <c r="G68" s="11"/>
      <c r="H68" s="1"/>
      <c r="I68" s="7"/>
      <c r="J68" s="4"/>
      <c r="K68" s="12"/>
      <c r="L68" s="12"/>
      <c r="M68" s="12"/>
      <c r="N68" s="12"/>
      <c r="O68" s="11"/>
      <c r="P68" s="1"/>
      <c r="Q68" s="1"/>
    </row>
    <row r="69" spans="1:17" ht="24.95" hidden="1" customHeight="1" outlineLevel="1">
      <c r="A69" s="1"/>
      <c r="B69" s="14"/>
      <c r="C69" s="89"/>
      <c r="D69" s="89"/>
      <c r="E69" s="89"/>
      <c r="F69" s="89"/>
      <c r="G69" s="89"/>
      <c r="H69" s="1"/>
      <c r="I69" s="7"/>
      <c r="J69" s="10">
        <v>4.2</v>
      </c>
      <c r="K69" s="88" t="s">
        <v>25</v>
      </c>
      <c r="L69" s="88"/>
      <c r="M69" s="88"/>
      <c r="N69" s="88"/>
      <c r="O69" s="88"/>
      <c r="P69" s="1"/>
      <c r="Q69" s="1"/>
    </row>
    <row r="70" spans="1:17" ht="12" hidden="1" customHeight="1" outlineLevel="1">
      <c r="A70" s="1"/>
      <c r="B70" s="1"/>
      <c r="C70" s="5"/>
      <c r="D70" s="5"/>
      <c r="E70" s="5"/>
      <c r="F70" s="5"/>
      <c r="G70" s="11"/>
      <c r="H70" s="1"/>
      <c r="I70" s="7"/>
      <c r="J70" s="4"/>
      <c r="K70" s="12"/>
      <c r="L70" s="12"/>
      <c r="M70" s="12"/>
      <c r="N70" s="12"/>
      <c r="O70" s="11"/>
      <c r="P70" s="1"/>
      <c r="Q70" s="1"/>
    </row>
    <row r="71" spans="1:17" ht="24.95" hidden="1" customHeight="1" outlineLevel="1">
      <c r="A71" s="1"/>
      <c r="B71" s="14"/>
      <c r="C71" s="89"/>
      <c r="D71" s="89"/>
      <c r="E71" s="89"/>
      <c r="F71" s="89"/>
      <c r="G71" s="89"/>
      <c r="H71" s="1"/>
      <c r="I71" s="7"/>
      <c r="J71" s="10">
        <v>4.3</v>
      </c>
      <c r="K71" s="88" t="s">
        <v>26</v>
      </c>
      <c r="L71" s="88"/>
      <c r="M71" s="88"/>
      <c r="N71" s="88"/>
      <c r="O71" s="88"/>
      <c r="P71" s="1"/>
      <c r="Q71" s="1"/>
    </row>
    <row r="72" spans="1:17" ht="12" customHeight="1" collapsed="1">
      <c r="A72" s="1"/>
      <c r="B72" s="1"/>
      <c r="C72" s="4"/>
      <c r="D72" s="1"/>
      <c r="E72" s="1"/>
      <c r="F72" s="1"/>
      <c r="G72" s="1"/>
      <c r="H72" s="1"/>
      <c r="I72" s="7"/>
      <c r="J72" s="4"/>
      <c r="K72" s="1"/>
      <c r="L72" s="1"/>
      <c r="M72" s="1"/>
      <c r="N72" s="1"/>
      <c r="O72" s="1"/>
      <c r="P72" s="1"/>
      <c r="Q72" s="1"/>
    </row>
    <row r="73" spans="1:17" ht="24.95" customHeight="1">
      <c r="A73" s="1"/>
      <c r="B73" s="87" t="s">
        <v>19</v>
      </c>
      <c r="C73" s="87"/>
      <c r="D73" s="87"/>
      <c r="E73" s="87"/>
      <c r="F73" s="87"/>
      <c r="G73" s="87"/>
      <c r="H73" s="1"/>
      <c r="I73" s="7"/>
      <c r="J73" s="87" t="s">
        <v>19</v>
      </c>
      <c r="K73" s="87"/>
      <c r="L73" s="87"/>
      <c r="M73" s="87"/>
      <c r="N73" s="87"/>
      <c r="O73" s="87"/>
      <c r="P73" s="1"/>
      <c r="Q73" s="1"/>
    </row>
    <row r="74" spans="1:17" ht="12" customHeight="1">
      <c r="A74" s="1"/>
      <c r="B74" s="1"/>
      <c r="C74" s="4"/>
      <c r="D74" s="1"/>
      <c r="E74" s="1"/>
      <c r="F74" s="1"/>
      <c r="G74" s="1"/>
      <c r="H74" s="1"/>
      <c r="I74" s="7"/>
      <c r="J74" s="4"/>
      <c r="K74" s="1"/>
      <c r="L74" s="1"/>
      <c r="M74" s="1"/>
      <c r="N74" s="1"/>
      <c r="O74" s="1"/>
      <c r="P74" s="1"/>
      <c r="Q74" s="1"/>
    </row>
    <row r="75" spans="1:17" ht="50.1" customHeight="1">
      <c r="A75" s="1"/>
      <c r="B75" s="6">
        <v>5</v>
      </c>
      <c r="C75" s="91" t="s">
        <v>27</v>
      </c>
      <c r="D75" s="91"/>
      <c r="E75" s="91"/>
      <c r="F75" s="91"/>
      <c r="G75" s="91"/>
      <c r="H75" s="1"/>
      <c r="I75" s="1"/>
      <c r="J75" s="6">
        <v>6</v>
      </c>
      <c r="K75" s="91" t="s">
        <v>28</v>
      </c>
      <c r="L75" s="91"/>
      <c r="M75" s="91"/>
      <c r="N75" s="91"/>
      <c r="O75" s="91"/>
      <c r="P75" s="1"/>
      <c r="Q75" s="1"/>
    </row>
    <row r="76" spans="1:17" ht="12" customHeight="1">
      <c r="A76" s="1"/>
      <c r="B76" s="7"/>
      <c r="C76" s="5"/>
      <c r="D76" s="5"/>
      <c r="E76" s="5"/>
      <c r="F76" s="5"/>
      <c r="G76" s="8"/>
      <c r="H76" s="1"/>
      <c r="I76" s="7"/>
      <c r="J76" s="9"/>
      <c r="K76" s="5"/>
      <c r="L76" s="5"/>
      <c r="M76" s="5"/>
      <c r="N76" s="1"/>
      <c r="O76" s="1"/>
      <c r="P76" s="1"/>
      <c r="Q76" s="1"/>
    </row>
    <row r="77" spans="1:17" ht="24.95" customHeight="1">
      <c r="A77" s="1"/>
      <c r="B77" s="87" t="s">
        <v>5</v>
      </c>
      <c r="C77" s="87"/>
      <c r="D77" s="87"/>
      <c r="E77" s="87"/>
      <c r="F77" s="87"/>
      <c r="G77" s="87"/>
      <c r="H77" s="1"/>
      <c r="I77" s="7"/>
      <c r="J77" s="87" t="s">
        <v>5</v>
      </c>
      <c r="K77" s="87"/>
      <c r="L77" s="87"/>
      <c r="M77" s="87"/>
      <c r="N77" s="87"/>
      <c r="O77" s="87"/>
      <c r="P77" s="1"/>
      <c r="Q77" s="1"/>
    </row>
    <row r="78" spans="1:17" ht="12" customHeight="1">
      <c r="A78" s="1"/>
      <c r="B78" s="1"/>
      <c r="C78" s="4"/>
      <c r="D78" s="1"/>
      <c r="E78" s="1"/>
      <c r="F78" s="1"/>
      <c r="G78" s="1"/>
      <c r="H78" s="1"/>
      <c r="I78" s="7"/>
      <c r="J78" s="9"/>
      <c r="K78" s="1"/>
      <c r="L78" s="1"/>
      <c r="M78" s="1"/>
      <c r="N78" s="1"/>
      <c r="O78" s="1"/>
      <c r="P78" s="1"/>
      <c r="Q78" s="1"/>
    </row>
    <row r="79" spans="1:17" ht="24.95" customHeight="1">
      <c r="A79" s="1"/>
      <c r="B79" s="10">
        <v>5.0999999999999996</v>
      </c>
      <c r="C79" s="88"/>
      <c r="D79" s="88"/>
      <c r="E79" s="88"/>
      <c r="F79" s="88"/>
      <c r="G79" s="88"/>
      <c r="H79" s="1"/>
      <c r="I79" s="7"/>
      <c r="J79" s="14"/>
      <c r="K79" s="89"/>
      <c r="L79" s="89"/>
      <c r="M79" s="89"/>
      <c r="N79" s="89"/>
      <c r="O79" s="89"/>
      <c r="P79" s="1"/>
      <c r="Q79" s="1"/>
    </row>
    <row r="80" spans="1:17" ht="12" customHeight="1">
      <c r="A80" s="1"/>
      <c r="B80" s="9"/>
      <c r="C80" s="5"/>
      <c r="D80" s="5"/>
      <c r="E80" s="5"/>
      <c r="F80" s="5"/>
      <c r="G80" s="11"/>
      <c r="H80" s="1"/>
      <c r="I80" s="7"/>
      <c r="J80" s="4"/>
      <c r="K80" s="12"/>
      <c r="L80" s="12"/>
      <c r="M80" s="12"/>
      <c r="N80" s="12"/>
      <c r="O80" s="11"/>
      <c r="P80" s="1"/>
      <c r="Q80" s="1"/>
    </row>
    <row r="81" spans="1:17" ht="24.95" customHeight="1">
      <c r="A81" s="1"/>
      <c r="B81" s="10">
        <v>5.2</v>
      </c>
      <c r="C81" s="88"/>
      <c r="D81" s="88"/>
      <c r="E81" s="88"/>
      <c r="F81" s="88"/>
      <c r="G81" s="88"/>
      <c r="H81" s="1"/>
      <c r="I81" s="7"/>
      <c r="J81" s="14"/>
      <c r="K81" s="89"/>
      <c r="L81" s="89"/>
      <c r="M81" s="89"/>
      <c r="N81" s="89"/>
      <c r="O81" s="89"/>
      <c r="P81" s="1"/>
      <c r="Q81" s="1"/>
    </row>
    <row r="82" spans="1:17" ht="12" customHeight="1">
      <c r="A82" s="1"/>
      <c r="B82" s="9"/>
      <c r="C82" s="5"/>
      <c r="D82" s="5"/>
      <c r="E82" s="5"/>
      <c r="F82" s="5"/>
      <c r="G82" s="11"/>
      <c r="H82" s="1"/>
      <c r="I82" s="7"/>
      <c r="J82" s="9"/>
      <c r="K82" s="12"/>
      <c r="L82" s="12"/>
      <c r="M82" s="12"/>
      <c r="N82" s="12"/>
      <c r="O82" s="11"/>
      <c r="P82" s="1"/>
      <c r="Q82" s="1"/>
    </row>
    <row r="83" spans="1:17" ht="24.95" customHeight="1">
      <c r="A83" s="1"/>
      <c r="B83" s="10">
        <v>5.3</v>
      </c>
      <c r="C83" s="88"/>
      <c r="D83" s="88"/>
      <c r="E83" s="88"/>
      <c r="F83" s="88"/>
      <c r="G83" s="88"/>
      <c r="H83" s="1"/>
      <c r="I83" s="7"/>
      <c r="J83" s="14"/>
      <c r="K83" s="89"/>
      <c r="L83" s="89"/>
      <c r="M83" s="89"/>
      <c r="N83" s="89"/>
      <c r="O83" s="89"/>
      <c r="P83" s="1"/>
      <c r="Q83" s="1"/>
    </row>
    <row r="84" spans="1:17" ht="12" customHeight="1">
      <c r="A84" s="1"/>
      <c r="B84" s="1"/>
      <c r="C84" s="4"/>
      <c r="D84" s="1"/>
      <c r="E84" s="1"/>
      <c r="F84" s="1"/>
      <c r="G84" s="1"/>
      <c r="H84" s="1"/>
      <c r="I84" s="7"/>
      <c r="J84" s="9"/>
      <c r="K84" s="12"/>
      <c r="L84" s="12"/>
      <c r="M84" s="12"/>
      <c r="N84" s="12"/>
      <c r="O84" s="11"/>
      <c r="P84" s="1"/>
      <c r="Q84" s="1"/>
    </row>
    <row r="85" spans="1:17" ht="24.95" customHeight="1">
      <c r="A85" s="1"/>
      <c r="B85" s="87" t="s">
        <v>14</v>
      </c>
      <c r="C85" s="87"/>
      <c r="D85" s="87"/>
      <c r="E85" s="87"/>
      <c r="F85" s="87"/>
      <c r="G85" s="87"/>
      <c r="H85" s="1"/>
      <c r="I85" s="7"/>
      <c r="J85" s="87" t="s">
        <v>14</v>
      </c>
      <c r="K85" s="87"/>
      <c r="L85" s="87"/>
      <c r="M85" s="87"/>
      <c r="N85" s="87"/>
      <c r="O85" s="87"/>
      <c r="P85" s="1"/>
      <c r="Q85" s="1"/>
    </row>
    <row r="86" spans="1:17" ht="12" customHeight="1">
      <c r="A86" s="1"/>
      <c r="B86" s="1"/>
      <c r="C86" s="4"/>
      <c r="D86" s="1"/>
      <c r="E86" s="1"/>
      <c r="F86" s="1"/>
      <c r="G86" s="1"/>
      <c r="H86" s="1"/>
      <c r="I86" s="7"/>
      <c r="J86" s="9"/>
      <c r="K86" s="1"/>
      <c r="L86" s="1"/>
      <c r="M86" s="1"/>
      <c r="N86" s="1"/>
      <c r="O86" s="1"/>
      <c r="P86" s="1"/>
      <c r="Q86" s="1"/>
    </row>
    <row r="87" spans="1:17" ht="24.95" customHeight="1">
      <c r="A87" s="1"/>
      <c r="B87" s="10">
        <v>5.0999999999999996</v>
      </c>
      <c r="C87" s="88"/>
      <c r="D87" s="88"/>
      <c r="E87" s="88"/>
      <c r="F87" s="88"/>
      <c r="G87" s="88"/>
      <c r="H87" s="1"/>
      <c r="I87" s="7"/>
      <c r="J87" s="14"/>
      <c r="K87" s="89"/>
      <c r="L87" s="89"/>
      <c r="M87" s="89"/>
      <c r="N87" s="89"/>
      <c r="O87" s="89"/>
      <c r="P87" s="1"/>
      <c r="Q87" s="1"/>
    </row>
    <row r="88" spans="1:17" ht="12" customHeight="1">
      <c r="A88" s="1"/>
      <c r="B88" s="9"/>
      <c r="C88" s="5"/>
      <c r="D88" s="5"/>
      <c r="E88" s="5"/>
      <c r="F88" s="5"/>
      <c r="G88" s="11"/>
      <c r="H88" s="1"/>
      <c r="I88" s="7"/>
      <c r="J88" s="4"/>
      <c r="K88" s="12"/>
      <c r="L88" s="12"/>
      <c r="M88" s="12"/>
      <c r="N88" s="12"/>
      <c r="O88" s="11"/>
      <c r="P88" s="1"/>
      <c r="Q88" s="1"/>
    </row>
    <row r="89" spans="1:17" ht="24.95" customHeight="1">
      <c r="A89" s="1"/>
      <c r="B89" s="10">
        <v>5.2</v>
      </c>
      <c r="C89" s="88"/>
      <c r="D89" s="88"/>
      <c r="E89" s="88"/>
      <c r="F89" s="88"/>
      <c r="G89" s="88"/>
      <c r="H89" s="1"/>
      <c r="I89" s="7"/>
      <c r="J89" s="14"/>
      <c r="K89" s="89"/>
      <c r="L89" s="89"/>
      <c r="M89" s="89"/>
      <c r="N89" s="89"/>
      <c r="O89" s="89"/>
      <c r="P89" s="1"/>
      <c r="Q89" s="1"/>
    </row>
    <row r="90" spans="1:17" ht="12" customHeight="1">
      <c r="A90" s="1"/>
      <c r="B90" s="9"/>
      <c r="C90" s="5"/>
      <c r="D90" s="5"/>
      <c r="E90" s="5"/>
      <c r="F90" s="5"/>
      <c r="G90" s="11"/>
      <c r="J90" s="9"/>
      <c r="K90" s="12"/>
      <c r="L90" s="12"/>
      <c r="M90" s="12"/>
      <c r="N90" s="12"/>
      <c r="O90" s="11"/>
      <c r="P90" s="1"/>
      <c r="Q90" s="1"/>
    </row>
    <row r="91" spans="1:17" ht="24.95" customHeight="1">
      <c r="A91" s="1"/>
      <c r="B91" s="10">
        <v>5.3</v>
      </c>
      <c r="C91" s="88"/>
      <c r="D91" s="88"/>
      <c r="E91" s="88"/>
      <c r="F91" s="88"/>
      <c r="G91" s="88"/>
      <c r="H91" s="1"/>
      <c r="I91" s="7"/>
      <c r="J91" s="14"/>
      <c r="K91" s="89"/>
      <c r="L91" s="89"/>
      <c r="M91" s="89"/>
      <c r="N91" s="89"/>
      <c r="O91" s="89"/>
      <c r="P91" s="1"/>
      <c r="Q91" s="1"/>
    </row>
    <row r="92" spans="1:17" ht="12" customHeight="1">
      <c r="A92" s="1"/>
      <c r="B92" s="9"/>
      <c r="C92" s="5"/>
      <c r="D92" s="5"/>
      <c r="E92" s="5"/>
      <c r="F92" s="5"/>
      <c r="G92" s="11"/>
      <c r="H92" s="1"/>
      <c r="I92" s="7"/>
      <c r="J92" s="4"/>
      <c r="K92" s="1"/>
      <c r="L92" s="1"/>
      <c r="M92" s="1"/>
      <c r="N92" s="1"/>
      <c r="O92" s="1"/>
      <c r="P92" s="1"/>
      <c r="Q92" s="1"/>
    </row>
    <row r="93" spans="1:17" ht="24.95" customHeight="1">
      <c r="A93" s="1"/>
      <c r="B93" s="87" t="s">
        <v>19</v>
      </c>
      <c r="C93" s="87"/>
      <c r="D93" s="87"/>
      <c r="E93" s="87"/>
      <c r="F93" s="87"/>
      <c r="G93" s="87"/>
      <c r="I93" s="7"/>
      <c r="J93" s="87" t="s">
        <v>19</v>
      </c>
      <c r="K93" s="87"/>
      <c r="L93" s="87"/>
      <c r="M93" s="87"/>
      <c r="N93" s="87"/>
      <c r="O93" s="87"/>
      <c r="P93" s="1"/>
      <c r="Q93" s="1"/>
    </row>
    <row r="94" spans="1:17" ht="12" customHeight="1">
      <c r="A94" s="1"/>
      <c r="B94" s="4"/>
      <c r="C94" s="1"/>
      <c r="D94" s="1"/>
      <c r="E94" s="1"/>
      <c r="F94" s="1"/>
      <c r="G94" s="1"/>
      <c r="H94" s="1"/>
      <c r="I94" s="7"/>
      <c r="J94" s="4"/>
      <c r="K94" s="1"/>
      <c r="L94" s="1"/>
      <c r="M94" s="1"/>
      <c r="N94" s="1"/>
      <c r="O94" s="1"/>
      <c r="P94" s="1"/>
      <c r="Q94" s="1"/>
    </row>
    <row r="95" spans="1:17" ht="24.95" customHeight="1">
      <c r="A95" s="1"/>
      <c r="B95" s="10">
        <v>5.0999999999999996</v>
      </c>
      <c r="C95" s="88"/>
      <c r="D95" s="88"/>
      <c r="E95" s="88"/>
      <c r="F95" s="88"/>
      <c r="G95" s="88"/>
      <c r="H95" s="1"/>
      <c r="I95" s="7"/>
      <c r="J95" s="14"/>
      <c r="K95" s="89"/>
      <c r="L95" s="89"/>
      <c r="M95" s="89"/>
      <c r="N95" s="89"/>
      <c r="O95" s="89"/>
      <c r="P95" s="1"/>
      <c r="Q95" s="1"/>
    </row>
    <row r="96" spans="1:17" ht="12" customHeight="1">
      <c r="A96" s="1"/>
      <c r="B96" s="9"/>
      <c r="C96" s="1"/>
      <c r="D96" s="1"/>
      <c r="E96" s="1"/>
      <c r="F96" s="1"/>
      <c r="G96" s="1"/>
      <c r="H96" s="1"/>
      <c r="I96" s="1"/>
      <c r="J96" s="4"/>
      <c r="K96" s="1"/>
      <c r="L96" s="1"/>
      <c r="M96" s="1"/>
      <c r="N96" s="1"/>
      <c r="O96" s="1"/>
      <c r="P96" s="1"/>
      <c r="Q96" s="1"/>
    </row>
    <row r="97" spans="1:17" ht="24.95" customHeight="1">
      <c r="A97" s="1"/>
      <c r="B97" s="10">
        <v>5.2</v>
      </c>
      <c r="C97" s="88"/>
      <c r="D97" s="88"/>
      <c r="E97" s="88"/>
      <c r="F97" s="88"/>
      <c r="G97" s="88"/>
      <c r="H97" s="1"/>
      <c r="I97" s="7"/>
      <c r="J97" s="14"/>
      <c r="K97" s="89"/>
      <c r="L97" s="89"/>
      <c r="M97" s="89"/>
      <c r="N97" s="89"/>
      <c r="O97" s="89"/>
      <c r="P97" s="1"/>
      <c r="Q97" s="1"/>
    </row>
    <row r="98" spans="1:17" ht="12" customHeight="1">
      <c r="A98" s="1"/>
      <c r="B98" s="1"/>
      <c r="C98" s="4"/>
      <c r="D98" s="1"/>
      <c r="E98" s="1"/>
      <c r="F98" s="1"/>
      <c r="G98" s="1"/>
      <c r="H98" s="1"/>
      <c r="I98" s="1"/>
      <c r="J98" s="4"/>
      <c r="K98" s="1"/>
      <c r="L98" s="1"/>
      <c r="M98" s="1"/>
      <c r="N98" s="1"/>
      <c r="O98" s="1"/>
      <c r="P98" s="1"/>
      <c r="Q98" s="1"/>
    </row>
    <row r="99" spans="1:17" ht="50.1" customHeight="1">
      <c r="A99" s="1"/>
      <c r="B99" s="6">
        <v>7</v>
      </c>
      <c r="C99" s="90" t="s">
        <v>29</v>
      </c>
      <c r="D99" s="90"/>
      <c r="E99" s="90"/>
      <c r="F99" s="90"/>
      <c r="G99" s="90"/>
      <c r="H99" s="1"/>
      <c r="I99" s="1"/>
      <c r="J99" s="6">
        <v>8</v>
      </c>
      <c r="K99" s="91" t="s">
        <v>30</v>
      </c>
      <c r="L99" s="91"/>
      <c r="M99" s="91"/>
      <c r="N99" s="91"/>
      <c r="O99" s="91"/>
      <c r="P99" s="1"/>
      <c r="Q99" s="1"/>
    </row>
    <row r="100" spans="1:17" ht="12" customHeight="1">
      <c r="A100" s="1"/>
      <c r="B100" s="7"/>
      <c r="C100" s="5"/>
      <c r="D100" s="5"/>
      <c r="E100" s="5"/>
      <c r="F100" s="5"/>
      <c r="G100" s="8"/>
      <c r="H100" s="1"/>
      <c r="I100" s="1"/>
      <c r="J100" s="7"/>
      <c r="K100" s="5"/>
      <c r="L100" s="5"/>
      <c r="M100" s="5"/>
      <c r="N100" s="5"/>
      <c r="O100" s="8"/>
      <c r="P100" s="1"/>
      <c r="Q100" s="1"/>
    </row>
    <row r="101" spans="1:17" ht="24.95" customHeight="1">
      <c r="A101" s="1"/>
      <c r="B101" s="87" t="s">
        <v>5</v>
      </c>
      <c r="C101" s="87"/>
      <c r="D101" s="87"/>
      <c r="E101" s="87"/>
      <c r="F101" s="87"/>
      <c r="G101" s="87"/>
      <c r="H101" s="1"/>
      <c r="I101" s="1"/>
      <c r="J101" s="87" t="s">
        <v>5</v>
      </c>
      <c r="K101" s="87"/>
      <c r="L101" s="87"/>
      <c r="M101" s="87"/>
      <c r="N101" s="87"/>
      <c r="O101" s="87"/>
      <c r="P101" s="1"/>
      <c r="Q101" s="1"/>
    </row>
    <row r="102" spans="1:17" ht="12" customHeight="1">
      <c r="A102" s="1"/>
      <c r="B102" s="1"/>
      <c r="C102" s="4"/>
      <c r="D102" s="1"/>
      <c r="E102" s="1"/>
      <c r="F102" s="1"/>
      <c r="G102" s="1"/>
      <c r="H102" s="1"/>
      <c r="I102" s="1"/>
      <c r="J102" s="1"/>
      <c r="K102" s="4"/>
      <c r="L102" s="1"/>
      <c r="M102" s="1"/>
      <c r="N102" s="1"/>
      <c r="O102" s="1"/>
      <c r="P102" s="1"/>
      <c r="Q102" s="1"/>
    </row>
    <row r="103" spans="1:17" ht="24.95" customHeight="1">
      <c r="A103" s="1"/>
      <c r="B103" s="87" t="s">
        <v>14</v>
      </c>
      <c r="C103" s="87"/>
      <c r="D103" s="87"/>
      <c r="E103" s="87"/>
      <c r="F103" s="87"/>
      <c r="G103" s="87"/>
      <c r="H103" s="1"/>
      <c r="I103" s="1"/>
      <c r="J103" s="87" t="s">
        <v>14</v>
      </c>
      <c r="K103" s="87"/>
      <c r="L103" s="87"/>
      <c r="M103" s="87"/>
      <c r="N103" s="87"/>
      <c r="O103" s="87"/>
      <c r="P103" s="1"/>
      <c r="Q103" s="1"/>
    </row>
    <row r="104" spans="1:17" ht="12" customHeight="1">
      <c r="A104" s="1"/>
      <c r="B104" s="9"/>
      <c r="C104" s="5"/>
      <c r="D104" s="5"/>
      <c r="E104" s="5"/>
      <c r="F104" s="5"/>
      <c r="G104" s="11"/>
      <c r="H104" s="1"/>
      <c r="I104" s="1"/>
      <c r="J104" s="9"/>
      <c r="K104" s="5"/>
      <c r="L104" s="5"/>
      <c r="M104" s="5"/>
      <c r="N104" s="5"/>
      <c r="O104" s="11"/>
      <c r="P104" s="1"/>
      <c r="Q104" s="1"/>
    </row>
    <row r="105" spans="1:17" ht="24.95" customHeight="1">
      <c r="A105" s="1"/>
      <c r="B105" s="87" t="s">
        <v>19</v>
      </c>
      <c r="C105" s="87"/>
      <c r="D105" s="87"/>
      <c r="E105" s="87"/>
      <c r="F105" s="87"/>
      <c r="G105" s="87"/>
      <c r="H105" s="1"/>
      <c r="I105" s="1"/>
      <c r="J105" s="87" t="s">
        <v>19</v>
      </c>
      <c r="K105" s="87"/>
      <c r="L105" s="87"/>
      <c r="M105" s="87"/>
      <c r="N105" s="87"/>
      <c r="O105" s="87"/>
      <c r="P105" s="1"/>
      <c r="Q105" s="1"/>
    </row>
    <row r="106" spans="1:17" ht="12" customHeight="1">
      <c r="A106" s="1"/>
      <c r="B106" s="9"/>
      <c r="C106" s="5"/>
      <c r="D106" s="5"/>
      <c r="E106" s="5"/>
      <c r="F106" s="5"/>
      <c r="G106" s="11"/>
      <c r="H106" s="1"/>
      <c r="I106" s="1"/>
      <c r="J106" s="9"/>
      <c r="K106" s="5"/>
      <c r="L106" s="5"/>
      <c r="M106" s="5"/>
      <c r="N106" s="5"/>
      <c r="O106" s="11"/>
      <c r="P106" s="1"/>
      <c r="Q106" s="1"/>
    </row>
    <row r="107" spans="1:17" ht="12" customHeight="1">
      <c r="A107" s="1"/>
      <c r="B107" s="9"/>
      <c r="C107" s="5"/>
      <c r="D107" s="5"/>
      <c r="E107" s="5"/>
      <c r="F107" s="5"/>
      <c r="G107" s="11"/>
      <c r="H107" s="1"/>
      <c r="I107" s="1"/>
      <c r="J107" s="9"/>
      <c r="K107" s="5"/>
      <c r="L107" s="5"/>
      <c r="M107" s="5"/>
      <c r="N107" s="5"/>
      <c r="O107" s="11"/>
      <c r="P107" s="1"/>
      <c r="Q107" s="1"/>
    </row>
    <row r="108" spans="1:17" ht="12" customHeight="1">
      <c r="A108" s="1"/>
      <c r="B108" s="9"/>
      <c r="C108" s="5"/>
      <c r="D108" s="5"/>
      <c r="E108" s="5"/>
      <c r="F108" s="5"/>
      <c r="G108" s="11"/>
      <c r="H108" s="1"/>
      <c r="I108" s="1"/>
      <c r="J108" s="9"/>
      <c r="K108" s="5"/>
      <c r="L108" s="5"/>
      <c r="M108" s="5"/>
      <c r="N108" s="5"/>
      <c r="O108" s="11"/>
      <c r="P108" s="1"/>
      <c r="Q108" s="1"/>
    </row>
    <row r="109" spans="1:17" ht="12" customHeight="1">
      <c r="A109" s="1"/>
      <c r="B109" s="9"/>
      <c r="C109" s="5"/>
      <c r="D109" s="5"/>
      <c r="E109" s="5"/>
      <c r="F109" s="5"/>
      <c r="G109" s="11"/>
      <c r="H109" s="1"/>
      <c r="I109" s="1"/>
      <c r="J109" s="9"/>
      <c r="K109" s="5"/>
      <c r="L109" s="5"/>
      <c r="M109" s="5"/>
      <c r="N109" s="5"/>
      <c r="O109" s="11"/>
      <c r="P109" s="1"/>
      <c r="Q109" s="1"/>
    </row>
  </sheetData>
  <mergeCells count="95">
    <mergeCell ref="B49:G49"/>
    <mergeCell ref="J49:O49"/>
    <mergeCell ref="K51:O51"/>
    <mergeCell ref="C39:G39"/>
    <mergeCell ref="K39:O39"/>
    <mergeCell ref="K41:O41"/>
    <mergeCell ref="K43:O43"/>
    <mergeCell ref="C21:G21"/>
    <mergeCell ref="K21:O21"/>
    <mergeCell ref="C23:G23"/>
    <mergeCell ref="K23:O23"/>
    <mergeCell ref="C37:G37"/>
    <mergeCell ref="K37:O37"/>
    <mergeCell ref="A1:P8"/>
    <mergeCell ref="B10:O10"/>
    <mergeCell ref="B11:O13"/>
    <mergeCell ref="C15:G15"/>
    <mergeCell ref="K15:O15"/>
    <mergeCell ref="B17:G17"/>
    <mergeCell ref="J17:O17"/>
    <mergeCell ref="B33:G33"/>
    <mergeCell ref="J33:O33"/>
    <mergeCell ref="C35:G35"/>
    <mergeCell ref="K35:O35"/>
    <mergeCell ref="K25:O25"/>
    <mergeCell ref="K27:O27"/>
    <mergeCell ref="K29:O29"/>
    <mergeCell ref="K31:O31"/>
    <mergeCell ref="C25:G25"/>
    <mergeCell ref="C27:G27"/>
    <mergeCell ref="C29:G29"/>
    <mergeCell ref="C31:G31"/>
    <mergeCell ref="C19:G19"/>
    <mergeCell ref="K19:O19"/>
    <mergeCell ref="K45:O45"/>
    <mergeCell ref="K47:O47"/>
    <mergeCell ref="C41:G41"/>
    <mergeCell ref="C43:G43"/>
    <mergeCell ref="C45:G45"/>
    <mergeCell ref="C47:G47"/>
    <mergeCell ref="C51:G51"/>
    <mergeCell ref="K53:O53"/>
    <mergeCell ref="C61:G61"/>
    <mergeCell ref="K61:O61"/>
    <mergeCell ref="C63:G63"/>
    <mergeCell ref="K63:O63"/>
    <mergeCell ref="C55:G55"/>
    <mergeCell ref="K55:O55"/>
    <mergeCell ref="B57:G57"/>
    <mergeCell ref="J57:O57"/>
    <mergeCell ref="C59:G59"/>
    <mergeCell ref="K59:O59"/>
    <mergeCell ref="C53:G53"/>
    <mergeCell ref="B65:G65"/>
    <mergeCell ref="J65:O65"/>
    <mergeCell ref="C67:G67"/>
    <mergeCell ref="K67:O67"/>
    <mergeCell ref="K69:O69"/>
    <mergeCell ref="K71:O71"/>
    <mergeCell ref="C69:G69"/>
    <mergeCell ref="C71:G71"/>
    <mergeCell ref="C75:G75"/>
    <mergeCell ref="K75:O75"/>
    <mergeCell ref="B73:G73"/>
    <mergeCell ref="J73:O73"/>
    <mergeCell ref="C83:G83"/>
    <mergeCell ref="K83:O83"/>
    <mergeCell ref="B85:G85"/>
    <mergeCell ref="J85:O85"/>
    <mergeCell ref="C87:G87"/>
    <mergeCell ref="K87:O87"/>
    <mergeCell ref="B77:G77"/>
    <mergeCell ref="J77:O77"/>
    <mergeCell ref="C79:G79"/>
    <mergeCell ref="K79:O79"/>
    <mergeCell ref="C81:G81"/>
    <mergeCell ref="K81:O81"/>
    <mergeCell ref="C95:G95"/>
    <mergeCell ref="K95:O95"/>
    <mergeCell ref="C97:G97"/>
    <mergeCell ref="K97:O97"/>
    <mergeCell ref="C99:G99"/>
    <mergeCell ref="K99:O99"/>
    <mergeCell ref="C89:G89"/>
    <mergeCell ref="K89:O89"/>
    <mergeCell ref="C91:G91"/>
    <mergeCell ref="K91:O91"/>
    <mergeCell ref="B93:G93"/>
    <mergeCell ref="J93:O93"/>
    <mergeCell ref="B105:G105"/>
    <mergeCell ref="J105:O105"/>
    <mergeCell ref="B103:G103"/>
    <mergeCell ref="J103:O103"/>
    <mergeCell ref="B101:G101"/>
    <mergeCell ref="J101:O101"/>
  </mergeCells>
  <hyperlinks>
    <hyperlink ref="J59" location="'Cuadro 4.1.'!A1" display="'Cuadro 4.1.'!A1" xr:uid="{CC9260D2-7E6E-480F-8128-B19350939140}"/>
    <hyperlink ref="J61" location="'Cuadro 4.2.'!A1" display="'Cuadro 4.2.'!A1" xr:uid="{B560C60A-DA47-4D12-BDD7-067DEC49541A}"/>
    <hyperlink ref="J63" location="'Cuadro 4.3.'!A1" display="'Cuadro 4.3.'!A1" xr:uid="{46373672-1990-4316-9B5B-C8CB306229D6}"/>
    <hyperlink ref="J67" location="'Gráfica 4.1.'!A1" display="'Gráfica 4.1.'!A1" xr:uid="{9147EA50-DC99-4431-BCA4-55CEC8B9BC31}"/>
    <hyperlink ref="J71" location="'Gráfica 4.3.'!A1" display="'Gráfica 4.3.'!A1" xr:uid="{B1157FD9-8D6F-46D4-914E-CAC354C2ABF6}"/>
    <hyperlink ref="B21" location="'Cuadro 1.2.'!A1" display="'Cuadro 1.2.'!A1" xr:uid="{3F62A0AB-C3CE-46C9-B77C-9E09DABFEC65}"/>
    <hyperlink ref="J19" location="'Cuadro 2.1.'!A1" display="'Cuadro 2.1.'!A1" xr:uid="{B7304964-5125-46BE-AEB7-41C4AB1667A8}"/>
    <hyperlink ref="J21" location="'Cuadro 2.2.'!A1" display="'Cuadro 2.2.'!A1" xr:uid="{2C903C36-1147-4B44-B28B-F87BB99BAA4E}"/>
    <hyperlink ref="J23" location="'Cuadro 2.3.'!A1" display="'Cuadro 2.3.'!A1" xr:uid="{D48A5548-0F80-488E-AE5A-7A56B2ADF12E}"/>
    <hyperlink ref="J27" location="'Cuadro 2.5.'!A1" display="'Cuadro 2.5.'!A1" xr:uid="{10D515CC-5FC3-4E6D-98F5-10650A8ABDE6}"/>
    <hyperlink ref="J35" location="'Gráfica 2.1.'!A1" display="'Gráfica 2.1.'!A1" xr:uid="{186C7527-B56C-4C96-991F-9080424BABFD}"/>
    <hyperlink ref="J37" location="'Gráfica 2.2.'!A1" display="'Gráfica 2.2.'!A1" xr:uid="{14350792-2B0C-461C-B652-A3CCCE195A0A}"/>
    <hyperlink ref="J39" location="'Gráfica 2.3.'!A1" display="'Gráfica 2.3.'!A1" xr:uid="{C22D275C-507D-4790-BD3F-ED8CCC7CEAC4}"/>
    <hyperlink ref="J43" location="'Gráfica 2.5.'!A1" display="'Gráfica 2.5.'!A1" xr:uid="{84F0C11A-A679-48DB-A5A7-31B3532D1552}"/>
    <hyperlink ref="J45" location="'Gráfica 2.6.'!A1" display="'Gráfica 2.6.'!A1" xr:uid="{4157B64F-67A6-455E-85A7-3A21C1D937D8}"/>
    <hyperlink ref="J47" location="'Gráfica 2.7.'!A1" display="'Gráfica 2.7.'!A1" xr:uid="{10F7616D-9687-426D-B726-F41D4897CDBF}"/>
    <hyperlink ref="B95" location="'Tabla 5.1.'!A1" display="'Tabla 5.1.'!A1" xr:uid="{AB88275A-0425-4C7E-96E1-BCC82E33F34C}"/>
    <hyperlink ref="B97" location="'Tabla 5.2.'!A1" display="'Tabla 5.2.'!A1" xr:uid="{8A1BCD50-8BE6-4FC9-9905-E6C0A4B86AB9}"/>
    <hyperlink ref="B23" location="'Cuadro 1.3.'!A1" display="'Cuadro 1.3.'!A1" xr:uid="{87FDBADE-E7AB-452F-9BD1-4F68ABDED7B7}"/>
    <hyperlink ref="B19" location="'Cuadro 1.1.'!A1" display="'Cuadro 1.1.'!A1" xr:uid="{D6C8C999-F073-4067-970E-6B5C7CC3374F}"/>
    <hyperlink ref="J29" location="'Cuadro 2.6.'!A1" display="'Cuadro 2.6.'!A1" xr:uid="{D14F2B8E-6048-4DBF-9875-15166F1D220F}"/>
    <hyperlink ref="J31" location="'Cuadro 2.7.'!A1" display="'Cuadro 2.7.'!A1" xr:uid="{B31FA655-9573-4AA1-BCB0-8F251B029CBF}"/>
    <hyperlink ref="J25" location="'Cuadro 2.4.'!A1" display="'Cuadro 2.4.'!A1" xr:uid="{E3E398CB-7C4F-4553-ADAC-7CABDFA3A6E3}"/>
    <hyperlink ref="J41" location="'Gráfica 2.4.'!A1" display="'Gráfica 2.4.'!A1" xr:uid="{96D7D229-3114-4C3C-943D-43A1FB141868}"/>
    <hyperlink ref="J69" location="'Gráfica 4.2.'!A1" display="'Gráfica 4.2.'!A1" xr:uid="{E036B93E-6C21-4461-925C-2CC236631520}"/>
    <hyperlink ref="B79" location="'Cuadro 5.1.'!A1" display="'Cuadro 5.1.'!A1" xr:uid="{2ED58FC5-25A2-45B2-8359-F024ACEA7DFB}"/>
    <hyperlink ref="B81" location="'Cuadro 5.2.'!A1" display="'Cuadro 5.2.'!A1" xr:uid="{CD6E50B3-3F80-4AF5-AF03-8676EDA65ABE}"/>
    <hyperlink ref="B83" location="'Cuadro 5.3.'!A1" display="'Cuadro 5.3.'!A1" xr:uid="{BF9478EC-0268-4D71-9101-B939E85D8DDA}"/>
    <hyperlink ref="B87" location="'Gráfica 5.1.'!A1" display="'Gráfica 5.1.'!A1" xr:uid="{AC89B1DD-113C-4BE1-B671-207DEBC08A66}"/>
    <hyperlink ref="B89" location="'Gráfica 5.2.'!A1" display="'Gráfica 5.2.'!A1" xr:uid="{65E0EE2C-2D0A-46A2-97CB-4C01A42AE76B}"/>
    <hyperlink ref="B91" location="'Gráfica 5.3.'!A1" display="'Gráfica 5.3.'!A1" xr:uid="{2142B8BB-9046-4864-B27A-E8902D89B9F8}"/>
    <hyperlink ref="B25" location="'Cuadro 1.4.'!A1" display="'Cuadro 1.4.'!A1" xr:uid="{A9468BEA-AC68-490F-978B-FA1FB6CCAE1D}"/>
    <hyperlink ref="B27" location="'Cuadro 1.5.'!A1" display="'Cuadro 1.5.'!A1" xr:uid="{C9CA1649-FF38-498C-B7FE-338E8E60C301}"/>
    <hyperlink ref="B29" location="'Cuadro 1.6.'!A1" display="'Cuadro 1.6.'!A1" xr:uid="{34649E1E-772D-4A89-A923-5996DAD64AA3}"/>
    <hyperlink ref="B31" location="'Cuadro 1.7.'!A1" display="'Cuadro 1.7.'!A1" xr:uid="{89F2495C-E4EB-449E-A97F-94FFE20A11B6}"/>
    <hyperlink ref="B37" location="'Gráfica 1.2.'!A1" display="'Gráfica 1.2.'!A1" xr:uid="{6C34EE62-BB54-41E5-AD96-8DD7A41CE07C}"/>
    <hyperlink ref="B39" location="'Gráfica 1.3.'!A1" display="'Gráfica 1.3.'!A1" xr:uid="{C400F571-3911-4B40-A4F7-D7F1297BC605}"/>
    <hyperlink ref="B35" location="'Gráfica 1.1.'!A1" display="'Gráfica 1.1.'!A1" xr:uid="{8BFC6C7D-7B18-4BBC-8BB5-EF7FFEAB72B5}"/>
    <hyperlink ref="B41" location="'Gráfica 1.4.'!A1" display="'Gráfica 1.4.'!A1" xr:uid="{A5334253-F185-4647-BE9A-D62762563B63}"/>
    <hyperlink ref="B43" location="'Gráfica 1.5.'!A1" display="'Gráfica 1.5.'!A1" xr:uid="{BDA13FB6-9EE4-40F4-B1EF-89D5BC1B42E4}"/>
    <hyperlink ref="B45" location="'Gráfica 1.6.'!A1" display="'Gráfica 1.6.'!A1" xr:uid="{2666F04D-B431-466B-9F67-878D3D328510}"/>
    <hyperlink ref="B47" location="'Gráfica 1.7.'!A1" display="'Gráfica 1.7.'!A1" xr:uid="{1F29F1E4-56F2-44DA-8E61-B15FF55855A2}"/>
    <hyperlink ref="B53" location="'Tabla 1.2.'!A1" display="'Tabla 1.2.'!A1" xr:uid="{B0AF507A-8DB1-4978-97D7-F69980956D0B}"/>
    <hyperlink ref="B51" location="'Tabla 1.1.'!A1" display="'Tabla 1.1.'!A1" xr:uid="{57ACE663-F65F-4C29-962E-B0D63DEE2A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25036-3364-4DD2-B2B0-A24F205524BF}">
  <sheetPr>
    <tabColor rgb="FF29C5D1"/>
  </sheetPr>
  <dimension ref="A1:O21"/>
  <sheetViews>
    <sheetView workbookViewId="0">
      <selection activeCell="O1" sqref="O1"/>
    </sheetView>
  </sheetViews>
  <sheetFormatPr defaultColWidth="11.42578125" defaultRowHeight="14.45"/>
  <sheetData>
    <row r="1" spans="1:15" ht="21">
      <c r="A1" s="58" t="s">
        <v>87</v>
      </c>
      <c r="O1" s="73" t="s">
        <v>32</v>
      </c>
    </row>
    <row r="2" spans="1:15" ht="15.95" thickBot="1">
      <c r="A2" s="59" t="s">
        <v>88</v>
      </c>
    </row>
    <row r="3" spans="1:15" ht="15" thickTop="1">
      <c r="A3" s="39" t="s">
        <v>34</v>
      </c>
      <c r="B3" s="39" t="s">
        <v>89</v>
      </c>
    </row>
    <row r="4" spans="1:15">
      <c r="A4" s="34" t="s">
        <v>70</v>
      </c>
      <c r="B4" s="60">
        <v>0.61073418050824779</v>
      </c>
    </row>
    <row r="5" spans="1:15">
      <c r="A5" s="16" t="s">
        <v>63</v>
      </c>
      <c r="B5" s="36">
        <v>0.76780703661951166</v>
      </c>
    </row>
    <row r="6" spans="1:15">
      <c r="A6" s="16" t="s">
        <v>60</v>
      </c>
      <c r="B6" s="36">
        <v>0.78540798193747308</v>
      </c>
    </row>
    <row r="7" spans="1:15">
      <c r="A7" s="16" t="s">
        <v>56</v>
      </c>
      <c r="B7" s="36">
        <v>0.85397557936832968</v>
      </c>
    </row>
    <row r="8" spans="1:15">
      <c r="A8" s="16" t="s">
        <v>69</v>
      </c>
      <c r="B8" s="36">
        <v>0.90962402437767376</v>
      </c>
    </row>
    <row r="9" spans="1:15">
      <c r="A9" s="16" t="s">
        <v>58</v>
      </c>
      <c r="B9" s="36">
        <v>0.93813995359766411</v>
      </c>
    </row>
    <row r="10" spans="1:15">
      <c r="A10" s="16" t="s">
        <v>67</v>
      </c>
      <c r="B10" s="36">
        <v>0.9876080670081997</v>
      </c>
    </row>
    <row r="11" spans="1:15">
      <c r="A11" s="16" t="s">
        <v>54</v>
      </c>
      <c r="B11" s="36">
        <v>1.038313711967245</v>
      </c>
    </row>
    <row r="12" spans="1:15">
      <c r="A12" s="16" t="s">
        <v>66</v>
      </c>
      <c r="B12" s="36">
        <v>1.0479782457420119</v>
      </c>
    </row>
    <row r="13" spans="1:15">
      <c r="A13" s="16" t="s">
        <v>61</v>
      </c>
      <c r="B13" s="36">
        <v>1.0690318862857953</v>
      </c>
    </row>
    <row r="14" spans="1:15">
      <c r="A14" s="16" t="s">
        <v>65</v>
      </c>
      <c r="B14" s="36">
        <v>1.0853379339308049</v>
      </c>
    </row>
    <row r="15" spans="1:15">
      <c r="A15" s="16" t="s">
        <v>64</v>
      </c>
      <c r="B15" s="36">
        <v>1.090822650493301</v>
      </c>
    </row>
    <row r="16" spans="1:15">
      <c r="A16" s="16" t="s">
        <v>59</v>
      </c>
      <c r="B16" s="36">
        <v>1.1525089417405192</v>
      </c>
    </row>
    <row r="17" spans="1:2">
      <c r="A17" s="16" t="s">
        <v>57</v>
      </c>
      <c r="B17" s="36">
        <v>1.2166838271651528</v>
      </c>
    </row>
    <row r="18" spans="1:2">
      <c r="A18" s="16" t="s">
        <v>62</v>
      </c>
      <c r="B18" s="36">
        <v>1.2729889914970915</v>
      </c>
    </row>
    <row r="19" spans="1:2">
      <c r="A19" s="16" t="s">
        <v>68</v>
      </c>
      <c r="B19" s="36">
        <v>1.3500693992020871</v>
      </c>
    </row>
    <row r="20" spans="1:2" ht="15" thickBot="1">
      <c r="A20" s="53" t="s">
        <v>55</v>
      </c>
      <c r="B20" s="37">
        <v>1.4304882901846736</v>
      </c>
    </row>
    <row r="21" spans="1:2" ht="15" thickTop="1">
      <c r="A21" s="19" t="s">
        <v>76</v>
      </c>
    </row>
  </sheetData>
  <hyperlinks>
    <hyperlink ref="O1" location="Índice!A1" display="ÍNDICE" xr:uid="{F54A92DB-4F0D-4F5F-8605-9768F86201F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8BA3-AAC7-4F29-986F-2C928FE36134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24265974-42D5-4F94-91B9-3BB70F8698C6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A17C-CA7E-4512-91B3-9E3691240B78}">
  <sheetPr>
    <tabColor rgb="FF29C5D1"/>
  </sheetPr>
  <dimension ref="A1:O21"/>
  <sheetViews>
    <sheetView workbookViewId="0">
      <selection activeCell="O1" sqref="O1"/>
    </sheetView>
  </sheetViews>
  <sheetFormatPr defaultColWidth="11.42578125" defaultRowHeight="14.45"/>
  <sheetData>
    <row r="1" spans="1:15" ht="21">
      <c r="A1" s="58" t="s">
        <v>90</v>
      </c>
      <c r="O1" s="73" t="s">
        <v>32</v>
      </c>
    </row>
    <row r="2" spans="1:15" ht="15.95" thickBot="1">
      <c r="A2" s="59" t="s">
        <v>91</v>
      </c>
    </row>
    <row r="3" spans="1:15" ht="15" thickTop="1">
      <c r="A3" s="39" t="s">
        <v>34</v>
      </c>
      <c r="B3" s="39" t="s">
        <v>73</v>
      </c>
      <c r="C3" s="39" t="s">
        <v>89</v>
      </c>
    </row>
    <row r="4" spans="1:15">
      <c r="A4" s="34" t="s">
        <v>54</v>
      </c>
      <c r="B4" s="60">
        <v>1.0408410625912439</v>
      </c>
      <c r="C4" s="60">
        <v>1.038313711967245</v>
      </c>
    </row>
    <row r="5" spans="1:15">
      <c r="A5" s="16" t="s">
        <v>55</v>
      </c>
      <c r="B5" s="36">
        <v>0.92112638989228446</v>
      </c>
      <c r="C5" s="36">
        <v>1.4304882901846736</v>
      </c>
    </row>
    <row r="6" spans="1:15">
      <c r="A6" s="16" t="s">
        <v>56</v>
      </c>
      <c r="B6" s="36">
        <v>0.92302652219909165</v>
      </c>
      <c r="C6" s="36">
        <v>0.85397557936832968</v>
      </c>
    </row>
    <row r="7" spans="1:15">
      <c r="A7" s="16" t="s">
        <v>57</v>
      </c>
      <c r="B7" s="36">
        <v>1.3245679413999349</v>
      </c>
      <c r="C7" s="36">
        <v>1.2166838271651528</v>
      </c>
    </row>
    <row r="8" spans="1:15">
      <c r="A8" s="16" t="s">
        <v>58</v>
      </c>
      <c r="B8" s="36">
        <v>0.92360613123522539</v>
      </c>
      <c r="C8" s="36">
        <v>0.93813995359766411</v>
      </c>
    </row>
    <row r="9" spans="1:15">
      <c r="A9" s="16" t="s">
        <v>59</v>
      </c>
      <c r="B9" s="36">
        <v>1.0830429348927924</v>
      </c>
      <c r="C9" s="36">
        <v>1.1525089417405192</v>
      </c>
    </row>
    <row r="10" spans="1:15">
      <c r="A10" s="16" t="s">
        <v>60</v>
      </c>
      <c r="B10" s="36">
        <v>1.0021402638952079</v>
      </c>
      <c r="C10" s="36">
        <v>0.78540798193747308</v>
      </c>
    </row>
    <row r="11" spans="1:15">
      <c r="A11" s="16" t="s">
        <v>61</v>
      </c>
      <c r="B11" s="36">
        <v>0.95449990184290467</v>
      </c>
      <c r="C11" s="36">
        <v>1.0690318862857953</v>
      </c>
    </row>
    <row r="12" spans="1:15">
      <c r="A12" s="16" t="s">
        <v>62</v>
      </c>
      <c r="B12" s="36">
        <v>0.89967877874402291</v>
      </c>
      <c r="C12" s="36">
        <v>1.2729889914970915</v>
      </c>
    </row>
    <row r="13" spans="1:15">
      <c r="A13" s="16" t="s">
        <v>63</v>
      </c>
      <c r="B13" s="36">
        <v>0.85861504236555763</v>
      </c>
      <c r="C13" s="36">
        <v>0.76780703661951166</v>
      </c>
    </row>
    <row r="14" spans="1:15">
      <c r="A14" s="16" t="s">
        <v>64</v>
      </c>
      <c r="B14" s="36">
        <v>1.0576745302241248</v>
      </c>
      <c r="C14" s="36">
        <v>1.090822650493301</v>
      </c>
    </row>
    <row r="15" spans="1:15">
      <c r="A15" s="16" t="s">
        <v>65</v>
      </c>
      <c r="B15" s="36">
        <v>1.0057075905322088</v>
      </c>
      <c r="C15" s="36">
        <v>1.0853379339308049</v>
      </c>
    </row>
    <row r="16" spans="1:15">
      <c r="A16" s="16" t="s">
        <v>66</v>
      </c>
      <c r="B16" s="36">
        <v>1.0287082878830842</v>
      </c>
      <c r="C16" s="36">
        <v>1.0479782457420119</v>
      </c>
    </row>
    <row r="17" spans="1:3">
      <c r="A17" s="16" t="s">
        <v>67</v>
      </c>
      <c r="B17" s="36">
        <v>0.87966656468192894</v>
      </c>
      <c r="C17" s="36">
        <v>0.9876080670081997</v>
      </c>
    </row>
    <row r="18" spans="1:3">
      <c r="A18" s="16" t="s">
        <v>68</v>
      </c>
      <c r="B18" s="36">
        <v>1.0783883254615134</v>
      </c>
      <c r="C18" s="36">
        <v>1.3500693992020871</v>
      </c>
    </row>
    <row r="19" spans="1:3">
      <c r="A19" s="16" t="s">
        <v>69</v>
      </c>
      <c r="B19" s="36">
        <v>1.1275723081356477</v>
      </c>
      <c r="C19" s="36">
        <v>0.90962402437767376</v>
      </c>
    </row>
    <row r="20" spans="1:3" ht="15" thickBot="1">
      <c r="A20" s="42" t="s">
        <v>70</v>
      </c>
      <c r="B20" s="37">
        <v>0.89113742402322593</v>
      </c>
      <c r="C20" s="37">
        <v>0.61073418050824779</v>
      </c>
    </row>
    <row r="21" spans="1:3" ht="15" thickTop="1">
      <c r="A21" s="19" t="s">
        <v>76</v>
      </c>
    </row>
  </sheetData>
  <hyperlinks>
    <hyperlink ref="O1" location="Índice!A1" display="ÍNDICE" xr:uid="{CEC2BD8D-844C-4D3E-8FC6-91DCE49D599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100E-98EE-4E28-A9B5-A5DB4434A925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537D19DB-89D7-4AEE-A81C-D6C7B2B960B6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6569D-32A8-4CEF-8583-8FC964F67561}">
  <sheetPr>
    <tabColor rgb="FF29C5D1"/>
  </sheetPr>
  <dimension ref="A1:O21"/>
  <sheetViews>
    <sheetView workbookViewId="0">
      <selection activeCell="O1" sqref="O1"/>
    </sheetView>
  </sheetViews>
  <sheetFormatPr defaultColWidth="11.42578125" defaultRowHeight="14.45"/>
  <sheetData>
    <row r="1" spans="1:15" ht="21">
      <c r="A1" s="58" t="s">
        <v>92</v>
      </c>
      <c r="O1" s="73" t="s">
        <v>32</v>
      </c>
    </row>
    <row r="2" spans="1:15" ht="15.95" thickBot="1">
      <c r="A2" s="59" t="s">
        <v>33</v>
      </c>
    </row>
    <row r="3" spans="1:15" ht="15" thickTop="1">
      <c r="A3" s="39" t="s">
        <v>34</v>
      </c>
      <c r="B3" s="39" t="s">
        <v>93</v>
      </c>
      <c r="C3" s="39" t="s">
        <v>73</v>
      </c>
    </row>
    <row r="4" spans="1:15">
      <c r="A4" s="34" t="s">
        <v>54</v>
      </c>
      <c r="B4" s="55">
        <v>19.011110305000003</v>
      </c>
      <c r="C4" s="60">
        <v>1.0408410625912439</v>
      </c>
    </row>
    <row r="5" spans="1:15">
      <c r="A5" s="16" t="s">
        <v>55</v>
      </c>
      <c r="B5" s="56">
        <v>12.211993695</v>
      </c>
      <c r="C5" s="36">
        <v>0.92112638989228446</v>
      </c>
    </row>
    <row r="6" spans="1:15">
      <c r="A6" s="16" t="s">
        <v>56</v>
      </c>
      <c r="B6" s="56">
        <v>20.498419759999997</v>
      </c>
      <c r="C6" s="36">
        <v>0.92302652219909165</v>
      </c>
    </row>
    <row r="7" spans="1:15">
      <c r="A7" s="16" t="s">
        <v>57</v>
      </c>
      <c r="B7" s="56">
        <v>20.646581650000002</v>
      </c>
      <c r="C7" s="36">
        <v>1.3245679413999349</v>
      </c>
    </row>
    <row r="8" spans="1:15">
      <c r="A8" s="16" t="s">
        <v>58</v>
      </c>
      <c r="B8" s="56">
        <v>18.671139715000002</v>
      </c>
      <c r="C8" s="36">
        <v>0.92360613123522539</v>
      </c>
    </row>
    <row r="9" spans="1:15">
      <c r="A9" s="16" t="s">
        <v>59</v>
      </c>
      <c r="B9" s="56">
        <v>17.821859834999998</v>
      </c>
      <c r="C9" s="36">
        <v>1.0830429348927924</v>
      </c>
    </row>
    <row r="10" spans="1:15">
      <c r="A10" s="16" t="s">
        <v>60</v>
      </c>
      <c r="B10" s="56">
        <v>24.198299885000001</v>
      </c>
      <c r="C10" s="36">
        <v>1.0021402638952079</v>
      </c>
    </row>
    <row r="11" spans="1:15">
      <c r="A11" s="16" t="s">
        <v>61</v>
      </c>
      <c r="B11" s="56">
        <v>16.933115960000002</v>
      </c>
      <c r="C11" s="36">
        <v>0.95449990184290467</v>
      </c>
    </row>
    <row r="12" spans="1:15">
      <c r="A12" s="16" t="s">
        <v>62</v>
      </c>
      <c r="B12" s="56">
        <v>13.403384685000001</v>
      </c>
      <c r="C12" s="36">
        <v>0.89967877874402291</v>
      </c>
    </row>
    <row r="13" spans="1:15">
      <c r="A13" s="16" t="s">
        <v>63</v>
      </c>
      <c r="B13" s="56">
        <v>21.20791912</v>
      </c>
      <c r="C13" s="36">
        <v>0.85861504236555763</v>
      </c>
    </row>
    <row r="14" spans="1:15">
      <c r="A14" s="16" t="s">
        <v>64</v>
      </c>
      <c r="B14" s="56">
        <v>18.388637545000002</v>
      </c>
      <c r="C14" s="36">
        <v>1.0576745302241248</v>
      </c>
    </row>
    <row r="15" spans="1:15">
      <c r="A15" s="16" t="s">
        <v>65</v>
      </c>
      <c r="B15" s="56">
        <v>17.573505400000002</v>
      </c>
      <c r="C15" s="36">
        <v>1.0057075905322088</v>
      </c>
    </row>
    <row r="16" spans="1:15">
      <c r="A16" s="16" t="s">
        <v>66</v>
      </c>
      <c r="B16" s="56">
        <v>18.616225239999999</v>
      </c>
      <c r="C16" s="36">
        <v>1.0287082878830842</v>
      </c>
    </row>
    <row r="17" spans="1:3">
      <c r="A17" s="16" t="s">
        <v>67</v>
      </c>
      <c r="B17" s="56">
        <v>16.89215703409285</v>
      </c>
      <c r="C17" s="36">
        <v>0.87966656468192894</v>
      </c>
    </row>
    <row r="18" spans="1:3">
      <c r="A18" s="16" t="s">
        <v>68</v>
      </c>
      <c r="B18" s="56">
        <v>15.148538590000001</v>
      </c>
      <c r="C18" s="36">
        <v>1.0783883254615134</v>
      </c>
    </row>
    <row r="19" spans="1:3">
      <c r="A19" s="16" t="s">
        <v>69</v>
      </c>
      <c r="B19" s="56">
        <v>23.508998760065005</v>
      </c>
      <c r="C19" s="36">
        <v>1.1275723081356477</v>
      </c>
    </row>
    <row r="20" spans="1:3" ht="15" thickBot="1">
      <c r="A20" s="53" t="s">
        <v>70</v>
      </c>
      <c r="B20" s="57">
        <v>27.672226878783256</v>
      </c>
      <c r="C20" s="37">
        <v>0.89113742402322593</v>
      </c>
    </row>
    <row r="21" spans="1:3" ht="15" thickTop="1">
      <c r="A21" s="19" t="s">
        <v>76</v>
      </c>
    </row>
  </sheetData>
  <hyperlinks>
    <hyperlink ref="O1" location="Índice!A1" display="ÍNDICE" xr:uid="{4EFA3C86-09A8-4124-835E-EA5EB10A443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B1A0-E6C3-446F-A7D5-4426223C6015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ACE98843-A908-4CB6-8956-53FEB8D61057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3429-6B86-411E-84A0-F9894F926F7D}">
  <sheetPr>
    <tabColor rgb="FF29C5D1"/>
  </sheetPr>
  <dimension ref="A1:K16"/>
  <sheetViews>
    <sheetView workbookViewId="0">
      <selection activeCell="K1" sqref="K1"/>
    </sheetView>
  </sheetViews>
  <sheetFormatPr defaultColWidth="10.85546875" defaultRowHeight="14.45"/>
  <cols>
    <col min="1" max="1" width="15.5703125" style="19" customWidth="1"/>
    <col min="2" max="2" width="20.5703125" style="19" customWidth="1"/>
    <col min="3" max="4" width="25.5703125" style="19" customWidth="1"/>
    <col min="5" max="16384" width="10.85546875" style="19"/>
  </cols>
  <sheetData>
    <row r="1" spans="1:11" ht="21.6" thickBot="1">
      <c r="A1" s="58" t="s">
        <v>94</v>
      </c>
      <c r="K1" s="73" t="s">
        <v>32</v>
      </c>
    </row>
    <row r="2" spans="1:11" ht="24.95" customHeight="1" thickTop="1">
      <c r="A2" s="67" t="s">
        <v>95</v>
      </c>
      <c r="B2" s="67" t="s">
        <v>96</v>
      </c>
      <c r="C2" s="67" t="s">
        <v>97</v>
      </c>
      <c r="D2" s="67" t="s">
        <v>98</v>
      </c>
    </row>
    <row r="3" spans="1:11" s="68" customFormat="1" ht="29.1">
      <c r="A3" s="101" t="s">
        <v>35</v>
      </c>
      <c r="B3" s="62" t="s">
        <v>42</v>
      </c>
      <c r="C3" s="62" t="s">
        <v>99</v>
      </c>
      <c r="D3" s="63" t="s">
        <v>100</v>
      </c>
    </row>
    <row r="4" spans="1:11" s="68" customFormat="1" ht="43.5">
      <c r="A4" s="101"/>
      <c r="B4" s="62" t="s">
        <v>101</v>
      </c>
      <c r="C4" s="61" t="s">
        <v>102</v>
      </c>
      <c r="D4" s="63" t="s">
        <v>100</v>
      </c>
    </row>
    <row r="5" spans="1:11" s="68" customFormat="1" ht="29.1">
      <c r="A5" s="101" t="s">
        <v>36</v>
      </c>
      <c r="B5" s="62" t="s">
        <v>103</v>
      </c>
      <c r="C5" s="61" t="s">
        <v>104</v>
      </c>
      <c r="D5" s="63">
        <v>43252</v>
      </c>
    </row>
    <row r="6" spans="1:11" s="68" customFormat="1" ht="43.5">
      <c r="A6" s="101"/>
      <c r="B6" s="62" t="s">
        <v>45</v>
      </c>
      <c r="C6" s="61" t="s">
        <v>104</v>
      </c>
      <c r="D6" s="63">
        <v>43252</v>
      </c>
    </row>
    <row r="7" spans="1:11" s="68" customFormat="1" ht="29.1">
      <c r="A7" s="101" t="s">
        <v>37</v>
      </c>
      <c r="B7" s="62" t="s">
        <v>105</v>
      </c>
      <c r="C7" s="61" t="s">
        <v>104</v>
      </c>
      <c r="D7" s="63">
        <v>43252</v>
      </c>
    </row>
    <row r="8" spans="1:11" s="68" customFormat="1" ht="43.5">
      <c r="A8" s="101"/>
      <c r="B8" s="62" t="s">
        <v>106</v>
      </c>
      <c r="C8" s="61" t="s">
        <v>104</v>
      </c>
      <c r="D8" s="63">
        <v>43252</v>
      </c>
    </row>
    <row r="9" spans="1:11" s="68" customFormat="1" ht="57.95">
      <c r="A9" s="62" t="s">
        <v>38</v>
      </c>
      <c r="B9" s="62" t="s">
        <v>107</v>
      </c>
      <c r="C9" s="61" t="s">
        <v>108</v>
      </c>
      <c r="D9" s="63" t="s">
        <v>100</v>
      </c>
    </row>
    <row r="10" spans="1:11" s="68" customFormat="1" ht="29.1">
      <c r="A10" s="102" t="s">
        <v>39</v>
      </c>
      <c r="B10" s="62" t="s">
        <v>109</v>
      </c>
      <c r="C10" s="61" t="s">
        <v>104</v>
      </c>
      <c r="D10" s="63">
        <v>43252</v>
      </c>
    </row>
    <row r="11" spans="1:11" s="68" customFormat="1" ht="29.1">
      <c r="A11" s="102"/>
      <c r="B11" s="62" t="s">
        <v>50</v>
      </c>
      <c r="C11" s="61" t="s">
        <v>108</v>
      </c>
      <c r="D11" s="63">
        <v>43255</v>
      </c>
    </row>
    <row r="12" spans="1:11" s="68" customFormat="1" ht="29.1">
      <c r="A12" s="101" t="s">
        <v>40</v>
      </c>
      <c r="B12" s="62" t="s">
        <v>51</v>
      </c>
      <c r="C12" s="61" t="s">
        <v>110</v>
      </c>
      <c r="D12" s="63">
        <v>43252</v>
      </c>
    </row>
    <row r="13" spans="1:11" s="68" customFormat="1" ht="29.1">
      <c r="A13" s="101"/>
      <c r="B13" s="62" t="s">
        <v>52</v>
      </c>
      <c r="C13" s="62" t="s">
        <v>111</v>
      </c>
      <c r="D13" s="63" t="s">
        <v>100</v>
      </c>
    </row>
    <row r="14" spans="1:11" s="68" customFormat="1" ht="29.1">
      <c r="A14" s="62" t="s">
        <v>112</v>
      </c>
      <c r="B14" s="62" t="s">
        <v>113</v>
      </c>
      <c r="C14" s="61" t="s">
        <v>104</v>
      </c>
      <c r="D14" s="63">
        <v>43255</v>
      </c>
    </row>
    <row r="15" spans="1:11" s="68" customFormat="1" ht="44.1" thickBot="1">
      <c r="A15" s="64" t="s">
        <v>114</v>
      </c>
      <c r="B15" s="64" t="s">
        <v>115</v>
      </c>
      <c r="C15" s="65" t="s">
        <v>104</v>
      </c>
      <c r="D15" s="66">
        <v>43256</v>
      </c>
    </row>
    <row r="16" spans="1:11" ht="15" thickTop="1"/>
  </sheetData>
  <mergeCells count="5">
    <mergeCell ref="A3:A4"/>
    <mergeCell ref="A5:A6"/>
    <mergeCell ref="A7:A8"/>
    <mergeCell ref="A10:A11"/>
    <mergeCell ref="A12:A13"/>
  </mergeCells>
  <hyperlinks>
    <hyperlink ref="K1" location="Índice!A1" display="ÍNDICE" xr:uid="{ED46234A-E56C-42C3-928E-D6320E334F5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CFA0-9133-4B5A-AAFF-FAF9F3C9FF1E}">
  <sheetPr>
    <tabColor rgb="FF29C5D1"/>
  </sheetPr>
  <dimension ref="A1:N23"/>
  <sheetViews>
    <sheetView workbookViewId="0">
      <selection activeCell="N1" sqref="N1"/>
    </sheetView>
  </sheetViews>
  <sheetFormatPr defaultColWidth="11.42578125" defaultRowHeight="14.45"/>
  <cols>
    <col min="1" max="3" width="15.5703125" customWidth="1"/>
  </cols>
  <sheetData>
    <row r="1" spans="1:14" ht="21">
      <c r="A1" s="58" t="s">
        <v>116</v>
      </c>
      <c r="N1" s="73" t="s">
        <v>32</v>
      </c>
    </row>
    <row r="2" spans="1:14" ht="15.95" thickBot="1">
      <c r="A2" s="59" t="s">
        <v>33</v>
      </c>
    </row>
    <row r="3" spans="1:14" ht="15" thickTop="1">
      <c r="A3" s="103" t="s">
        <v>117</v>
      </c>
      <c r="B3" s="103"/>
      <c r="C3" s="103"/>
    </row>
    <row r="4" spans="1:14">
      <c r="A4" s="70" t="s">
        <v>34</v>
      </c>
      <c r="B4" s="70" t="s">
        <v>118</v>
      </c>
      <c r="C4" s="70" t="s">
        <v>119</v>
      </c>
    </row>
    <row r="5" spans="1:14">
      <c r="A5" s="71" t="s">
        <v>55</v>
      </c>
      <c r="B5" s="69">
        <v>1</v>
      </c>
      <c r="C5" s="52">
        <v>1</v>
      </c>
    </row>
    <row r="6" spans="1:14">
      <c r="A6" s="71" t="s">
        <v>68</v>
      </c>
      <c r="B6" s="69">
        <v>2</v>
      </c>
      <c r="C6" s="52">
        <v>1</v>
      </c>
    </row>
    <row r="7" spans="1:14">
      <c r="A7" s="71" t="s">
        <v>57</v>
      </c>
      <c r="B7" s="69">
        <v>3</v>
      </c>
      <c r="C7" s="52">
        <v>1</v>
      </c>
    </row>
    <row r="8" spans="1:14">
      <c r="A8" s="71" t="s">
        <v>62</v>
      </c>
      <c r="B8" s="69">
        <v>4</v>
      </c>
      <c r="C8" s="52">
        <v>0.91258700000000004</v>
      </c>
    </row>
    <row r="9" spans="1:14">
      <c r="A9" s="71" t="s">
        <v>59</v>
      </c>
      <c r="B9" s="69">
        <v>5</v>
      </c>
      <c r="C9" s="52">
        <v>0.90163899999999997</v>
      </c>
    </row>
    <row r="10" spans="1:14">
      <c r="A10" s="71" t="s">
        <v>64</v>
      </c>
      <c r="B10" s="69">
        <v>6</v>
      </c>
      <c r="C10" s="52">
        <v>0.86601300000000003</v>
      </c>
    </row>
    <row r="11" spans="1:14">
      <c r="A11" s="71" t="s">
        <v>69</v>
      </c>
      <c r="B11" s="69">
        <v>7</v>
      </c>
      <c r="C11" s="52">
        <v>0.85606099999999996</v>
      </c>
    </row>
    <row r="12" spans="1:14">
      <c r="A12" s="71" t="s">
        <v>65</v>
      </c>
      <c r="B12" s="69">
        <v>8</v>
      </c>
      <c r="C12" s="52">
        <v>0.84938800000000003</v>
      </c>
    </row>
    <row r="13" spans="1:14">
      <c r="A13" s="71" t="s">
        <v>66</v>
      </c>
      <c r="B13" s="69">
        <v>9</v>
      </c>
      <c r="C13" s="52">
        <v>0.83554600000000001</v>
      </c>
    </row>
    <row r="14" spans="1:14">
      <c r="A14" s="71" t="s">
        <v>54</v>
      </c>
      <c r="B14" s="69">
        <v>10</v>
      </c>
      <c r="C14" s="52">
        <v>0.83187900000000004</v>
      </c>
    </row>
    <row r="15" spans="1:14">
      <c r="A15" s="71" t="s">
        <v>61</v>
      </c>
      <c r="B15" s="69">
        <v>11</v>
      </c>
      <c r="C15" s="52">
        <v>0.819994</v>
      </c>
    </row>
    <row r="16" spans="1:14">
      <c r="A16" s="71" t="s">
        <v>67</v>
      </c>
      <c r="B16" s="69">
        <v>12</v>
      </c>
      <c r="C16" s="52">
        <v>0.75957300000000005</v>
      </c>
    </row>
    <row r="17" spans="1:3">
      <c r="A17" s="71" t="s">
        <v>60</v>
      </c>
      <c r="B17" s="69">
        <v>13</v>
      </c>
      <c r="C17" s="52">
        <v>0.75757600000000003</v>
      </c>
    </row>
    <row r="18" spans="1:3">
      <c r="A18" s="71" t="s">
        <v>58</v>
      </c>
      <c r="B18" s="69">
        <v>14</v>
      </c>
      <c r="C18" s="52">
        <v>0.74368000000000001</v>
      </c>
    </row>
    <row r="19" spans="1:3">
      <c r="A19" s="71" t="s">
        <v>56</v>
      </c>
      <c r="B19" s="69">
        <v>15</v>
      </c>
      <c r="C19" s="52">
        <v>0.69928100000000004</v>
      </c>
    </row>
    <row r="20" spans="1:3">
      <c r="A20" s="71" t="s">
        <v>70</v>
      </c>
      <c r="B20" s="69">
        <v>16</v>
      </c>
      <c r="C20" s="52">
        <v>0.67424200000000001</v>
      </c>
    </row>
    <row r="21" spans="1:3">
      <c r="A21" s="71" t="s">
        <v>63</v>
      </c>
      <c r="B21" s="69">
        <v>17</v>
      </c>
      <c r="C21" s="52">
        <v>0.65151499999999996</v>
      </c>
    </row>
    <row r="22" spans="1:3" ht="15" thickBot="1">
      <c r="A22" s="104" t="s">
        <v>120</v>
      </c>
      <c r="B22" s="104"/>
      <c r="C22" s="54">
        <f>+AVERAGE(C5:C21)</f>
        <v>0.83288082352941184</v>
      </c>
    </row>
    <row r="23" spans="1:3" ht="15" thickTop="1"/>
  </sheetData>
  <mergeCells count="2">
    <mergeCell ref="A3:C3"/>
    <mergeCell ref="A22:B22"/>
  </mergeCells>
  <hyperlinks>
    <hyperlink ref="N1" location="Índice!A1" display="ÍNDICE" xr:uid="{1AB571CC-C29F-499E-BD63-8071DC7723CE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EDBA-22A2-494C-B24B-723CA133635F}">
  <sheetPr>
    <tabColor rgb="FF29C5D1"/>
  </sheetPr>
  <dimension ref="A1:O32"/>
  <sheetViews>
    <sheetView workbookViewId="0">
      <selection activeCell="O1" sqref="O1"/>
    </sheetView>
  </sheetViews>
  <sheetFormatPr defaultColWidth="11.42578125" defaultRowHeight="14.45"/>
  <sheetData>
    <row r="1" spans="1:15" ht="21">
      <c r="A1" s="58" t="s">
        <v>121</v>
      </c>
      <c r="O1" s="73" t="s">
        <v>32</v>
      </c>
    </row>
    <row r="2" spans="1:15" ht="15.95" thickBot="1">
      <c r="A2" s="59" t="s">
        <v>122</v>
      </c>
    </row>
    <row r="3" spans="1:15" ht="15" thickTop="1">
      <c r="A3" s="103" t="s">
        <v>123</v>
      </c>
      <c r="B3" s="103"/>
      <c r="C3" s="103"/>
      <c r="D3" s="103"/>
      <c r="E3" s="103"/>
    </row>
    <row r="4" spans="1:15" ht="29.1">
      <c r="A4" s="24" t="s">
        <v>124</v>
      </c>
      <c r="B4" s="24" t="s">
        <v>125</v>
      </c>
      <c r="C4" s="24" t="s">
        <v>126</v>
      </c>
      <c r="D4" s="24" t="s">
        <v>127</v>
      </c>
      <c r="E4" s="24" t="s">
        <v>128</v>
      </c>
    </row>
    <row r="5" spans="1:15">
      <c r="A5" s="69">
        <v>2009</v>
      </c>
      <c r="B5" s="69">
        <v>1</v>
      </c>
      <c r="C5" s="18">
        <v>1</v>
      </c>
      <c r="D5" s="18">
        <v>1</v>
      </c>
      <c r="E5" s="18">
        <v>1</v>
      </c>
    </row>
    <row r="6" spans="1:15">
      <c r="A6" s="69">
        <v>2009</v>
      </c>
      <c r="B6" s="69">
        <v>2</v>
      </c>
      <c r="C6" s="18">
        <v>1</v>
      </c>
      <c r="D6" s="18">
        <v>1</v>
      </c>
      <c r="E6" s="18">
        <v>1</v>
      </c>
    </row>
    <row r="7" spans="1:15">
      <c r="A7" s="69">
        <v>2009</v>
      </c>
      <c r="B7" s="69">
        <v>3</v>
      </c>
      <c r="C7" s="18">
        <v>1</v>
      </c>
      <c r="D7" s="18">
        <v>1</v>
      </c>
      <c r="E7" s="18">
        <v>1</v>
      </c>
    </row>
    <row r="8" spans="1:15">
      <c r="A8" s="69">
        <v>2010</v>
      </c>
      <c r="B8" s="69">
        <v>1</v>
      </c>
      <c r="C8" s="18">
        <v>1.0877577644016203</v>
      </c>
      <c r="D8" s="18">
        <v>0.97216739425421173</v>
      </c>
      <c r="E8" s="18">
        <v>0.98363250882333308</v>
      </c>
    </row>
    <row r="9" spans="1:15">
      <c r="A9" s="69">
        <v>2010</v>
      </c>
      <c r="B9" s="69">
        <v>2</v>
      </c>
      <c r="C9" s="18">
        <v>1.0464375792237908</v>
      </c>
      <c r="D9" s="18">
        <v>0.94606748481468106</v>
      </c>
      <c r="E9" s="18">
        <v>0.95722479390324766</v>
      </c>
    </row>
    <row r="10" spans="1:15">
      <c r="A10" s="69">
        <v>2010</v>
      </c>
      <c r="B10" s="69">
        <v>3</v>
      </c>
      <c r="C10" s="18">
        <v>1.0122036458378416</v>
      </c>
      <c r="D10" s="18">
        <v>0.97751196073642188</v>
      </c>
      <c r="E10" s="18">
        <v>0.98904010567192135</v>
      </c>
    </row>
    <row r="11" spans="1:15">
      <c r="A11" s="69">
        <v>2011</v>
      </c>
      <c r="B11" s="69">
        <v>1</v>
      </c>
      <c r="C11" s="18">
        <v>1.125548714897123</v>
      </c>
      <c r="D11" s="18">
        <v>1.0380093014164433</v>
      </c>
      <c r="E11" s="18">
        <v>1.1041174817898627</v>
      </c>
    </row>
    <row r="12" spans="1:15">
      <c r="A12" s="69">
        <v>2011</v>
      </c>
      <c r="B12" s="69">
        <v>2</v>
      </c>
      <c r="C12" s="18">
        <v>1.0668226987787099</v>
      </c>
      <c r="D12" s="18">
        <v>0.90402539496637335</v>
      </c>
      <c r="E12" s="18">
        <v>0.96160048007499133</v>
      </c>
    </row>
    <row r="13" spans="1:15">
      <c r="A13" s="69">
        <v>2011</v>
      </c>
      <c r="B13" s="69">
        <v>3</v>
      </c>
      <c r="C13" s="18">
        <v>1.0407884600403361</v>
      </c>
      <c r="D13" s="18">
        <v>0.91354834194610035</v>
      </c>
      <c r="E13" s="18">
        <v>0.971729919400946</v>
      </c>
    </row>
    <row r="14" spans="1:15">
      <c r="A14" s="69">
        <v>2012</v>
      </c>
      <c r="B14" s="69">
        <v>1</v>
      </c>
      <c r="C14" s="18">
        <v>1.0993843407410797</v>
      </c>
      <c r="D14" s="18">
        <v>1.0826136321645865</v>
      </c>
      <c r="E14" s="18">
        <v>1.1714815316380425</v>
      </c>
    </row>
    <row r="15" spans="1:15">
      <c r="A15" s="69">
        <v>2012</v>
      </c>
      <c r="B15" s="69">
        <v>2</v>
      </c>
      <c r="C15" s="18">
        <v>1.1212507949417907</v>
      </c>
      <c r="D15" s="18">
        <v>0.94547515524545622</v>
      </c>
      <c r="E15" s="18">
        <v>1.0230858452965395</v>
      </c>
    </row>
    <row r="16" spans="1:15">
      <c r="A16" s="69">
        <v>2012</v>
      </c>
      <c r="B16" s="69">
        <v>3</v>
      </c>
      <c r="C16" s="18">
        <v>1.08906529962174</v>
      </c>
      <c r="D16" s="18">
        <v>0.97819573261053205</v>
      </c>
      <c r="E16" s="18">
        <v>1.0584923383877816</v>
      </c>
    </row>
    <row r="17" spans="1:5">
      <c r="A17" s="69">
        <v>2013</v>
      </c>
      <c r="B17" s="69">
        <v>1</v>
      </c>
      <c r="C17" s="18">
        <v>1.0374156043302132</v>
      </c>
      <c r="D17" s="18">
        <v>1.1397354824148689</v>
      </c>
      <c r="E17" s="18">
        <v>1.2426365828606376</v>
      </c>
    </row>
    <row r="18" spans="1:5">
      <c r="A18" s="69">
        <v>2013</v>
      </c>
      <c r="B18" s="69">
        <v>2</v>
      </c>
      <c r="C18" s="18">
        <v>1.1127757420538267</v>
      </c>
      <c r="D18" s="18">
        <v>0.91616877051794299</v>
      </c>
      <c r="E18" s="18">
        <v>0.99888513421366121</v>
      </c>
    </row>
    <row r="19" spans="1:5">
      <c r="A19" s="69">
        <v>2013</v>
      </c>
      <c r="B19" s="69">
        <v>3</v>
      </c>
      <c r="C19" s="18">
        <v>1.1466861134433779</v>
      </c>
      <c r="D19" s="18">
        <v>1.0773229458642208</v>
      </c>
      <c r="E19" s="18">
        <v>1.1745891259343721</v>
      </c>
    </row>
    <row r="20" spans="1:5">
      <c r="A20" s="69">
        <v>2014</v>
      </c>
      <c r="B20" s="69">
        <v>1</v>
      </c>
      <c r="C20" s="18">
        <v>1.0553956011260386</v>
      </c>
      <c r="D20" s="18">
        <v>1.1675677742882606</v>
      </c>
      <c r="E20" s="18">
        <v>1.2875108320785127</v>
      </c>
    </row>
    <row r="21" spans="1:5">
      <c r="A21" s="69">
        <v>2014</v>
      </c>
      <c r="B21" s="69">
        <v>2</v>
      </c>
      <c r="C21" s="18">
        <v>1.1147052334208671</v>
      </c>
      <c r="D21" s="18">
        <v>0.93306296007600897</v>
      </c>
      <c r="E21" s="18">
        <v>1.02891557523624</v>
      </c>
    </row>
    <row r="22" spans="1:5">
      <c r="A22" s="69">
        <v>2014</v>
      </c>
      <c r="B22" s="69">
        <v>3</v>
      </c>
      <c r="C22" s="18">
        <v>1.21933237542089</v>
      </c>
      <c r="D22" s="18">
        <v>1.0347295949223114</v>
      </c>
      <c r="E22" s="18">
        <v>1.1410263207605236</v>
      </c>
    </row>
    <row r="23" spans="1:5">
      <c r="A23" s="69">
        <v>2015</v>
      </c>
      <c r="B23" s="69">
        <v>1</v>
      </c>
      <c r="C23" s="18">
        <v>1.0372599729933856</v>
      </c>
      <c r="D23" s="18">
        <v>1.129328502812224</v>
      </c>
      <c r="E23" s="18">
        <v>1.2362350238149709</v>
      </c>
    </row>
    <row r="24" spans="1:5">
      <c r="A24" s="69">
        <v>2015</v>
      </c>
      <c r="B24" s="69">
        <v>2</v>
      </c>
      <c r="C24" s="18">
        <v>1.2123997940722218</v>
      </c>
      <c r="D24" s="18">
        <v>1.0244762105946557</v>
      </c>
      <c r="E24" s="18">
        <v>1.1214570157828894</v>
      </c>
    </row>
    <row r="25" spans="1:5">
      <c r="A25" s="69">
        <v>2015</v>
      </c>
      <c r="B25" s="69">
        <v>3</v>
      </c>
      <c r="C25" s="18">
        <v>1.1886117338503752</v>
      </c>
      <c r="D25" s="18">
        <v>1.0299040329467948</v>
      </c>
      <c r="E25" s="18">
        <v>1.1273986563932616</v>
      </c>
    </row>
    <row r="26" spans="1:5">
      <c r="A26" s="69">
        <v>2016</v>
      </c>
      <c r="B26" s="69">
        <v>1</v>
      </c>
      <c r="C26" s="18">
        <v>1.1232096674524523</v>
      </c>
      <c r="D26" s="18">
        <v>1.1627311239500981</v>
      </c>
      <c r="E26" s="18">
        <v>1.2804899231228823</v>
      </c>
    </row>
    <row r="27" spans="1:5">
      <c r="A27" s="69">
        <v>2016</v>
      </c>
      <c r="B27" s="69">
        <v>2</v>
      </c>
      <c r="C27" s="18">
        <v>1.2107558328177928</v>
      </c>
      <c r="D27" s="18">
        <v>1.0168674662929498</v>
      </c>
      <c r="E27" s="18">
        <v>1.1198535215227472</v>
      </c>
    </row>
    <row r="28" spans="1:5">
      <c r="A28" s="69">
        <v>2016</v>
      </c>
      <c r="B28" s="69">
        <v>3</v>
      </c>
      <c r="C28" s="18">
        <v>1.215868959308918</v>
      </c>
      <c r="D28" s="18">
        <v>1.0216940885292665</v>
      </c>
      <c r="E28" s="18">
        <v>1.1251689732286652</v>
      </c>
    </row>
    <row r="29" spans="1:5">
      <c r="A29" s="69">
        <v>2017</v>
      </c>
      <c r="B29" s="69">
        <v>1</v>
      </c>
      <c r="C29" s="18">
        <v>1.1069004188313918</v>
      </c>
      <c r="D29" s="18">
        <v>1.3050302983200983</v>
      </c>
      <c r="E29" s="18">
        <v>1.4517751854904564</v>
      </c>
    </row>
    <row r="30" spans="1:5">
      <c r="A30" s="69">
        <v>2017</v>
      </c>
      <c r="B30" s="69">
        <v>2</v>
      </c>
      <c r="C30" s="18">
        <v>1.2365011313049159</v>
      </c>
      <c r="D30" s="18">
        <v>1.0598175344256802</v>
      </c>
      <c r="E30" s="18">
        <v>1.1789893304450219</v>
      </c>
    </row>
    <row r="31" spans="1:5" ht="15" thickBot="1">
      <c r="A31" s="72">
        <v>2017</v>
      </c>
      <c r="B31" s="72">
        <v>3</v>
      </c>
      <c r="C31" s="74">
        <v>1.22105380467242</v>
      </c>
      <c r="D31" s="74">
        <v>1.0256357751981657</v>
      </c>
      <c r="E31" s="74">
        <v>1.1409639835187522</v>
      </c>
    </row>
    <row r="32" spans="1:5" ht="15" thickTop="1">
      <c r="A32" t="s">
        <v>129</v>
      </c>
    </row>
  </sheetData>
  <mergeCells count="1">
    <mergeCell ref="A3:E3"/>
  </mergeCells>
  <hyperlinks>
    <hyperlink ref="O1" location="Índice!A1" display="ÍNDICE" xr:uid="{D40A328B-240C-4DED-9CF7-E31068DED5D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5431-45AE-4444-9742-B6A055AFCAC8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DC0682A4-FB67-4F14-8A26-CC5CC6D9471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1312-0578-43D9-BBAC-46C2B5071A20}">
  <sheetPr>
    <tabColor rgb="FF29C5D1"/>
  </sheetPr>
  <dimension ref="A1:N45"/>
  <sheetViews>
    <sheetView workbookViewId="0">
      <selection activeCell="K1" sqref="K1"/>
    </sheetView>
  </sheetViews>
  <sheetFormatPr defaultColWidth="10.85546875" defaultRowHeight="14.45"/>
  <cols>
    <col min="1" max="1" width="10.85546875" style="19"/>
    <col min="2" max="13" width="15.5703125" style="19" customWidth="1"/>
    <col min="14" max="16384" width="10.85546875" style="19"/>
  </cols>
  <sheetData>
    <row r="1" spans="1:13" ht="21">
      <c r="A1" s="20" t="s">
        <v>31</v>
      </c>
      <c r="K1" s="73" t="s">
        <v>32</v>
      </c>
    </row>
    <row r="2" spans="1:13" ht="15.95" thickBot="1">
      <c r="A2" s="21" t="s">
        <v>33</v>
      </c>
    </row>
    <row r="3" spans="1:13" ht="15" thickTop="1">
      <c r="A3" s="96" t="s">
        <v>34</v>
      </c>
      <c r="B3" s="96" t="s">
        <v>35</v>
      </c>
      <c r="C3" s="96"/>
      <c r="D3" s="96" t="s">
        <v>36</v>
      </c>
      <c r="E3" s="96"/>
      <c r="F3" s="96" t="s">
        <v>37</v>
      </c>
      <c r="G3" s="96"/>
      <c r="H3" s="22" t="s">
        <v>38</v>
      </c>
      <c r="I3" s="96" t="s">
        <v>39</v>
      </c>
      <c r="J3" s="96"/>
      <c r="K3" s="96" t="s">
        <v>40</v>
      </c>
      <c r="L3" s="96"/>
      <c r="M3" s="22" t="s">
        <v>41</v>
      </c>
    </row>
    <row r="4" spans="1:13" ht="57.95">
      <c r="A4" s="97"/>
      <c r="B4" s="24" t="s">
        <v>42</v>
      </c>
      <c r="C4" s="24" t="s">
        <v>43</v>
      </c>
      <c r="D4" s="24" t="s">
        <v>44</v>
      </c>
      <c r="E4" s="25" t="s">
        <v>45</v>
      </c>
      <c r="F4" s="24" t="s">
        <v>46</v>
      </c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</row>
    <row r="5" spans="1:13">
      <c r="A5" s="26" t="s">
        <v>54</v>
      </c>
      <c r="B5" s="27">
        <v>98.992755000000002</v>
      </c>
      <c r="C5" s="27">
        <v>63.927009999999996</v>
      </c>
      <c r="D5" s="27">
        <v>6.9569127781234585E-2</v>
      </c>
      <c r="E5" s="27">
        <v>0.23255813953488372</v>
      </c>
      <c r="F5" s="27">
        <v>98.017680549999994</v>
      </c>
      <c r="G5" s="27">
        <v>94.470535350000006</v>
      </c>
      <c r="H5" s="27">
        <v>4.3</v>
      </c>
      <c r="I5" s="27">
        <v>2.6036173813499999</v>
      </c>
      <c r="J5" s="28">
        <v>7.4857211452944758E-2</v>
      </c>
      <c r="K5" s="28">
        <v>8.5977130083397815E-2</v>
      </c>
      <c r="L5" s="28">
        <v>1.8848364795927549E-2</v>
      </c>
      <c r="M5" s="28">
        <v>1.3333333333333334E-2</v>
      </c>
    </row>
    <row r="6" spans="1:13">
      <c r="A6" s="29" t="s">
        <v>55</v>
      </c>
      <c r="B6" s="30">
        <v>91.494489999999999</v>
      </c>
      <c r="C6" s="30">
        <v>66.555000000000007</v>
      </c>
      <c r="D6" s="30">
        <v>1.9265117824401035E-2</v>
      </c>
      <c r="E6" s="30">
        <v>3.8314176245210725E-2</v>
      </c>
      <c r="F6" s="30">
        <v>86.011239849999995</v>
      </c>
      <c r="G6" s="30">
        <v>45.7489153</v>
      </c>
      <c r="H6" s="30">
        <v>3.45</v>
      </c>
      <c r="I6" s="30">
        <v>4.1504935605500002</v>
      </c>
      <c r="J6" s="31">
        <v>0.14725011011978018</v>
      </c>
      <c r="K6" s="31">
        <v>0.28058361391694719</v>
      </c>
      <c r="L6" s="31">
        <v>1.2990387319529825E-2</v>
      </c>
      <c r="M6" s="31">
        <v>1.6260162601626018E-2</v>
      </c>
    </row>
    <row r="7" spans="1:13">
      <c r="A7" s="29" t="s">
        <v>56</v>
      </c>
      <c r="B7" s="30">
        <v>93.307780000000008</v>
      </c>
      <c r="C7" s="30">
        <v>16.75</v>
      </c>
      <c r="D7" s="30">
        <v>4.1284631587404204E-2</v>
      </c>
      <c r="E7" s="30">
        <v>0.25</v>
      </c>
      <c r="F7" s="30">
        <v>97.660693750000007</v>
      </c>
      <c r="G7" s="30">
        <v>79.883053450000006</v>
      </c>
      <c r="H7" s="30">
        <v>3.3</v>
      </c>
      <c r="I7" s="30">
        <v>3.0719229400000003</v>
      </c>
      <c r="J7" s="31">
        <v>7.9144266800196345E-2</v>
      </c>
      <c r="K7" s="31">
        <v>0.1150747986191024</v>
      </c>
      <c r="L7" s="31">
        <v>2.0822488287350335E-2</v>
      </c>
      <c r="M7" s="31">
        <v>1.2738853503184714E-2</v>
      </c>
    </row>
    <row r="8" spans="1:13">
      <c r="A8" s="29" t="s">
        <v>57</v>
      </c>
      <c r="B8" s="30">
        <v>94.149135000000001</v>
      </c>
      <c r="C8" s="30">
        <v>78.55</v>
      </c>
      <c r="D8" s="30">
        <v>0.12695034843843148</v>
      </c>
      <c r="E8" s="30">
        <v>0.25641025641025644</v>
      </c>
      <c r="F8" s="30">
        <v>90.840274649999998</v>
      </c>
      <c r="G8" s="30">
        <v>96.605497200000002</v>
      </c>
      <c r="H8" s="30">
        <v>4.55</v>
      </c>
      <c r="I8" s="30">
        <v>4.3718631204499996</v>
      </c>
      <c r="J8" s="31">
        <v>0.20778098238803921</v>
      </c>
      <c r="K8" s="31">
        <v>0.12526619065514216</v>
      </c>
      <c r="L8" s="31">
        <v>2.4832680168755984E-2</v>
      </c>
      <c r="M8" s="31">
        <v>1.3071895424836602E-2</v>
      </c>
    </row>
    <row r="9" spans="1:13">
      <c r="A9" s="29" t="s">
        <v>58</v>
      </c>
      <c r="B9" s="30">
        <v>92.570650000000001</v>
      </c>
      <c r="C9" s="30">
        <v>62.379999999999995</v>
      </c>
      <c r="D9" s="30">
        <v>5.2104261878521213E-2</v>
      </c>
      <c r="E9" s="30">
        <v>0.11764705882352941</v>
      </c>
      <c r="F9" s="30">
        <v>96.850585699999996</v>
      </c>
      <c r="G9" s="30">
        <v>78.813777349999995</v>
      </c>
      <c r="H9" s="30">
        <v>3.5</v>
      </c>
      <c r="I9" s="30">
        <v>3.5394185989999998</v>
      </c>
      <c r="J9" s="31">
        <v>0.1091202060935524</v>
      </c>
      <c r="K9" s="31">
        <v>7.8308535630383702E-2</v>
      </c>
      <c r="L9" s="31">
        <v>1.5272773107998783E-2</v>
      </c>
      <c r="M9" s="31">
        <v>1.4388489208633094E-2</v>
      </c>
    </row>
    <row r="10" spans="1:13">
      <c r="A10" s="29" t="s">
        <v>59</v>
      </c>
      <c r="B10" s="30">
        <v>97.407060999999999</v>
      </c>
      <c r="C10" s="30">
        <v>46.864999999999995</v>
      </c>
      <c r="D10" s="30">
        <v>9.8777131701253587E-2</v>
      </c>
      <c r="E10" s="30">
        <v>0.17391304347826086</v>
      </c>
      <c r="F10" s="30">
        <v>84.354243449999998</v>
      </c>
      <c r="G10" s="30">
        <v>93.523590899999988</v>
      </c>
      <c r="H10" s="30">
        <v>4.0999999999999996</v>
      </c>
      <c r="I10" s="30">
        <v>4.1915963943000003</v>
      </c>
      <c r="J10" s="31">
        <v>9.4712871879146524E-2</v>
      </c>
      <c r="K10" s="31">
        <v>0.12928248222365868</v>
      </c>
      <c r="L10" s="31">
        <v>2.1932229411119639E-2</v>
      </c>
      <c r="M10" s="31">
        <v>1.3157894736842105E-2</v>
      </c>
    </row>
    <row r="11" spans="1:13">
      <c r="A11" s="29" t="s">
        <v>60</v>
      </c>
      <c r="B11" s="30">
        <v>94.855360000000005</v>
      </c>
      <c r="C11" s="30">
        <v>56.355000000000004</v>
      </c>
      <c r="D11" s="30">
        <v>4.1536491302923306E-2</v>
      </c>
      <c r="E11" s="30">
        <v>6.7567567567567557E-2</v>
      </c>
      <c r="F11" s="30">
        <v>84.354243449999998</v>
      </c>
      <c r="G11" s="30">
        <v>79.427752099999992</v>
      </c>
      <c r="H11" s="30">
        <v>4</v>
      </c>
      <c r="I11" s="30">
        <v>3.5880276668999995</v>
      </c>
      <c r="J11" s="31">
        <v>0.21644471048049416</v>
      </c>
      <c r="K11" s="31">
        <v>0.15130882130428203</v>
      </c>
      <c r="L11" s="31">
        <v>2.0569782988789469E-2</v>
      </c>
      <c r="M11" s="31">
        <v>1.6666666666666666E-2</v>
      </c>
    </row>
    <row r="12" spans="1:13">
      <c r="A12" s="29" t="s">
        <v>61</v>
      </c>
      <c r="B12" s="30">
        <v>93.753015000000005</v>
      </c>
      <c r="C12" s="30">
        <v>48.04</v>
      </c>
      <c r="D12" s="30">
        <v>4.9327707738461735E-2</v>
      </c>
      <c r="E12" s="30">
        <v>8.9686098654708529E-2</v>
      </c>
      <c r="F12" s="30">
        <v>89.154534600000005</v>
      </c>
      <c r="G12" s="30">
        <v>70.081634049999991</v>
      </c>
      <c r="H12" s="30">
        <v>4.75</v>
      </c>
      <c r="I12" s="30">
        <v>2.4044607736000003</v>
      </c>
      <c r="J12" s="31">
        <v>0.17757838497495826</v>
      </c>
      <c r="K12" s="31">
        <v>0.1892147587511826</v>
      </c>
      <c r="L12" s="31">
        <v>1.5168752370117555E-2</v>
      </c>
      <c r="M12" s="31">
        <v>1.4084507042253521E-2</v>
      </c>
    </row>
    <row r="13" spans="1:13">
      <c r="A13" s="29" t="s">
        <v>62</v>
      </c>
      <c r="B13" s="30">
        <v>88.632894999999991</v>
      </c>
      <c r="C13" s="30">
        <v>29.46</v>
      </c>
      <c r="D13" s="30">
        <v>3.0875704186334299E-2</v>
      </c>
      <c r="E13" s="30">
        <v>6.1919504643962855E-2</v>
      </c>
      <c r="F13" s="30">
        <v>89.687076200000007</v>
      </c>
      <c r="G13" s="30">
        <v>60.558406900000001</v>
      </c>
      <c r="H13" s="30">
        <v>3.85</v>
      </c>
      <c r="I13" s="30">
        <v>3.6612433530999997</v>
      </c>
      <c r="J13" s="31">
        <v>9.5921316042088631E-2</v>
      </c>
      <c r="K13" s="31">
        <v>0.34071550255536631</v>
      </c>
      <c r="L13" s="31">
        <v>1.4105366758228511E-2</v>
      </c>
      <c r="M13" s="31">
        <v>1.3793103448275862E-2</v>
      </c>
    </row>
    <row r="14" spans="1:13">
      <c r="A14" s="29" t="s">
        <v>63</v>
      </c>
      <c r="B14" s="30">
        <v>92.959914999999995</v>
      </c>
      <c r="C14" s="30">
        <v>34.010000000000005</v>
      </c>
      <c r="D14" s="30">
        <v>3.3907800993149322E-2</v>
      </c>
      <c r="E14" s="30">
        <v>6.0060060060060066E-2</v>
      </c>
      <c r="F14" s="30">
        <v>87.191373099999993</v>
      </c>
      <c r="G14" s="30">
        <v>75.824261649999997</v>
      </c>
      <c r="H14" s="30">
        <v>2.95</v>
      </c>
      <c r="I14" s="30">
        <v>3.7410197664</v>
      </c>
      <c r="J14" s="31">
        <v>0.10355817300285328</v>
      </c>
      <c r="K14" s="31">
        <v>0.2269117313365101</v>
      </c>
      <c r="L14" s="31">
        <v>1.461027119967021E-2</v>
      </c>
      <c r="M14" s="31">
        <v>1.3605442176870748E-2</v>
      </c>
    </row>
    <row r="15" spans="1:13">
      <c r="A15" s="29" t="s">
        <v>64</v>
      </c>
      <c r="B15" s="30">
        <v>95.263975000000002</v>
      </c>
      <c r="C15" s="30">
        <v>52.034999999999997</v>
      </c>
      <c r="D15" s="30">
        <v>5.0905787030956627E-2</v>
      </c>
      <c r="E15" s="30">
        <v>0.198019801980198</v>
      </c>
      <c r="F15" s="30">
        <v>93.482495299999997</v>
      </c>
      <c r="G15" s="30">
        <v>81.483312400000003</v>
      </c>
      <c r="H15" s="30">
        <v>5</v>
      </c>
      <c r="I15" s="30">
        <v>2.3343273875500001</v>
      </c>
      <c r="J15" s="31">
        <v>0.11440694647059255</v>
      </c>
      <c r="K15" s="31">
        <v>0.25125628140703515</v>
      </c>
      <c r="L15" s="31">
        <v>1.8663680477790223E-2</v>
      </c>
      <c r="M15" s="31">
        <v>1.2422360248447204E-2</v>
      </c>
    </row>
    <row r="16" spans="1:13">
      <c r="A16" s="29" t="s">
        <v>65</v>
      </c>
      <c r="B16" s="30">
        <v>92.760434500000002</v>
      </c>
      <c r="C16" s="30">
        <v>30.85</v>
      </c>
      <c r="D16" s="30">
        <v>4.4866613353165573E-2</v>
      </c>
      <c r="E16" s="30">
        <v>4.7058823529411764E-2</v>
      </c>
      <c r="F16" s="30">
        <v>84.097841950000003</v>
      </c>
      <c r="G16" s="30">
        <v>63.197783000000001</v>
      </c>
      <c r="H16" s="30">
        <v>4.9499999999999993</v>
      </c>
      <c r="I16" s="30">
        <v>4.1430948452499994</v>
      </c>
      <c r="J16" s="31">
        <v>0.37698403953935861</v>
      </c>
      <c r="K16" s="31">
        <v>0.12671059300557527</v>
      </c>
      <c r="L16" s="31">
        <v>1.3508037282182899E-2</v>
      </c>
      <c r="M16" s="31">
        <v>1.6129032258064516E-2</v>
      </c>
    </row>
    <row r="17" spans="1:14">
      <c r="A17" s="29" t="s">
        <v>66</v>
      </c>
      <c r="B17" s="30">
        <v>95.712694999999997</v>
      </c>
      <c r="C17" s="30">
        <v>54.91</v>
      </c>
      <c r="D17" s="30">
        <v>5.7150827233935109E-2</v>
      </c>
      <c r="E17" s="30">
        <v>5.9880239520958084E-2</v>
      </c>
      <c r="F17" s="30">
        <v>92.693879699999997</v>
      </c>
      <c r="G17" s="30">
        <v>71.750237949999999</v>
      </c>
      <c r="H17" s="30">
        <v>2.95</v>
      </c>
      <c r="I17" s="30">
        <v>5.8526448517000009</v>
      </c>
      <c r="J17" s="31">
        <v>0.23766006619674121</v>
      </c>
      <c r="K17" s="31">
        <v>0.1082485386447283</v>
      </c>
      <c r="L17" s="31">
        <v>2.2185246810870769E-2</v>
      </c>
      <c r="M17" s="31">
        <v>1.3698630136986301E-2</v>
      </c>
    </row>
    <row r="18" spans="1:14">
      <c r="A18" s="29" t="s">
        <v>67</v>
      </c>
      <c r="B18" s="30">
        <v>91.38109</v>
      </c>
      <c r="C18" s="30">
        <v>51.424999999999997</v>
      </c>
      <c r="D18" s="30">
        <v>3.1106204763996139E-2</v>
      </c>
      <c r="E18" s="30">
        <v>8.4745762711864403E-2</v>
      </c>
      <c r="F18" s="30">
        <v>88.53170385</v>
      </c>
      <c r="G18" s="30">
        <v>81.116310200000001</v>
      </c>
      <c r="H18" s="30">
        <v>4</v>
      </c>
      <c r="I18" s="30">
        <v>3.3130170578500002</v>
      </c>
      <c r="J18" s="31">
        <v>0.12025013306895302</v>
      </c>
      <c r="K18" s="31">
        <v>0.15583606046439147</v>
      </c>
      <c r="L18" s="31">
        <v>1.4606523312192792E-2</v>
      </c>
      <c r="M18" s="31">
        <v>1.1976047904191617E-2</v>
      </c>
    </row>
    <row r="19" spans="1:14">
      <c r="A19" s="29" t="s">
        <v>68</v>
      </c>
      <c r="B19" s="30">
        <v>94.6995</v>
      </c>
      <c r="C19" s="30">
        <v>72.97</v>
      </c>
      <c r="D19" s="30">
        <v>4.3463050691521045E-2</v>
      </c>
      <c r="E19" s="30">
        <v>6.8493150684931503E-2</v>
      </c>
      <c r="F19" s="30">
        <v>84.068835750000005</v>
      </c>
      <c r="G19" s="30">
        <v>71.040160850000007</v>
      </c>
      <c r="H19" s="30">
        <v>4.2</v>
      </c>
      <c r="I19" s="30">
        <v>4.8631120517999999</v>
      </c>
      <c r="J19" s="31">
        <v>0.29601524720197547</v>
      </c>
      <c r="K19" s="31">
        <v>0.22065313327449249</v>
      </c>
      <c r="L19" s="31">
        <v>1.3798813302056023E-2</v>
      </c>
      <c r="M19" s="31">
        <v>1.2048192771084338E-2</v>
      </c>
    </row>
    <row r="20" spans="1:14">
      <c r="A20" s="29" t="s">
        <v>69</v>
      </c>
      <c r="B20" s="30">
        <v>95.784350000000003</v>
      </c>
      <c r="C20" s="30">
        <v>35.305</v>
      </c>
      <c r="D20" s="30">
        <v>7.3892581114177888E-2</v>
      </c>
      <c r="E20" s="30">
        <v>0.29411764705882354</v>
      </c>
      <c r="F20" s="30">
        <v>98.680272299999999</v>
      </c>
      <c r="G20" s="30">
        <v>95.281805550000001</v>
      </c>
      <c r="H20" s="30">
        <v>5.25</v>
      </c>
      <c r="I20" s="30">
        <v>3.1034965061999999</v>
      </c>
      <c r="J20" s="31">
        <v>8.6316983936518141E-2</v>
      </c>
      <c r="K20" s="31">
        <v>9.2988655384043162E-2</v>
      </c>
      <c r="L20" s="31">
        <v>2.5799793601651182E-2</v>
      </c>
      <c r="M20" s="31">
        <v>1.6E-2</v>
      </c>
    </row>
    <row r="21" spans="1:14">
      <c r="A21" s="29" t="s">
        <v>70</v>
      </c>
      <c r="B21" s="30">
        <v>90.461095</v>
      </c>
      <c r="C21" s="30">
        <v>59.910000000000004</v>
      </c>
      <c r="D21" s="30">
        <v>6.2664924289335108E-2</v>
      </c>
      <c r="E21" s="30">
        <v>9.00900900900901E-2</v>
      </c>
      <c r="F21" s="30">
        <v>92.435717049999994</v>
      </c>
      <c r="G21" s="30">
        <v>92.3525767</v>
      </c>
      <c r="H21" s="30">
        <v>2.7698096435317199</v>
      </c>
      <c r="I21" s="30">
        <v>2.4993342654500004</v>
      </c>
      <c r="J21" s="31">
        <v>3.0526716715870469E-2</v>
      </c>
      <c r="K21" s="31">
        <v>8.9814981138853958E-2</v>
      </c>
      <c r="L21" s="31">
        <v>2.2099447513812154E-2</v>
      </c>
      <c r="M21" s="31">
        <v>1.6129032258064516E-2</v>
      </c>
    </row>
    <row r="22" spans="1:14" ht="15" thickBot="1">
      <c r="A22" s="32" t="s">
        <v>71</v>
      </c>
      <c r="B22" s="33">
        <f t="shared" ref="B22:M22" si="0">+AVERAGE(B5:B21)</f>
        <v>93.775658558823523</v>
      </c>
      <c r="C22" s="33">
        <f>+AVERAGE(C5:C21)</f>
        <v>50.605706470588231</v>
      </c>
      <c r="D22" s="33">
        <f t="shared" si="0"/>
        <v>5.4567547759364829E-2</v>
      </c>
      <c r="E22" s="33">
        <f t="shared" si="0"/>
        <v>0.12885184829380694</v>
      </c>
      <c r="F22" s="33">
        <f t="shared" si="0"/>
        <v>90.47721712941177</v>
      </c>
      <c r="G22" s="33">
        <f>+AVERAGE(G5:G21)</f>
        <v>78.303506523529407</v>
      </c>
      <c r="H22" s="33">
        <f t="shared" si="0"/>
        <v>3.9923417437371604</v>
      </c>
      <c r="I22" s="33">
        <f t="shared" si="0"/>
        <v>3.613687677732353</v>
      </c>
      <c r="J22" s="33">
        <f t="shared" si="0"/>
        <v>0.15108990390376842</v>
      </c>
      <c r="K22" s="33">
        <f t="shared" si="0"/>
        <v>0.1628324593173584</v>
      </c>
      <c r="L22" s="33">
        <f t="shared" si="0"/>
        <v>1.8224390512237874E-2</v>
      </c>
      <c r="M22" s="33">
        <f t="shared" si="0"/>
        <v>1.4088449630550656E-2</v>
      </c>
    </row>
    <row r="23" spans="1:14" ht="15.6" thickTop="1" thickBot="1">
      <c r="A23" s="95" t="s">
        <v>72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 t="s">
        <v>73</v>
      </c>
    </row>
    <row r="24" spans="1:14" ht="58.5" thickTop="1">
      <c r="A24" s="23" t="s">
        <v>34</v>
      </c>
      <c r="B24" s="24" t="s">
        <v>42</v>
      </c>
      <c r="C24" s="24" t="s">
        <v>43</v>
      </c>
      <c r="D24" s="24" t="s">
        <v>44</v>
      </c>
      <c r="E24" s="25" t="s">
        <v>45</v>
      </c>
      <c r="F24" s="24" t="s">
        <v>46</v>
      </c>
      <c r="G24" s="24" t="s">
        <v>47</v>
      </c>
      <c r="H24" s="24" t="s">
        <v>48</v>
      </c>
      <c r="I24" s="24" t="s">
        <v>49</v>
      </c>
      <c r="J24" s="24" t="s">
        <v>50</v>
      </c>
      <c r="K24" s="24" t="s">
        <v>51</v>
      </c>
      <c r="L24" s="24" t="s">
        <v>52</v>
      </c>
      <c r="M24" s="24" t="s">
        <v>53</v>
      </c>
      <c r="N24" s="97"/>
    </row>
    <row r="25" spans="1:14">
      <c r="A25" s="34" t="s">
        <v>54</v>
      </c>
      <c r="B25" s="35">
        <f t="shared" ref="B25:M25" si="1">+B5/B$22</f>
        <v>1.0556338022185565</v>
      </c>
      <c r="C25" s="35">
        <f t="shared" si="1"/>
        <v>1.2632371813078835</v>
      </c>
      <c r="D25" s="35">
        <f t="shared" si="1"/>
        <v>1.2749176138173663</v>
      </c>
      <c r="E25" s="35">
        <f t="shared" si="1"/>
        <v>1.8048490775592643</v>
      </c>
      <c r="F25" s="35">
        <f t="shared" si="1"/>
        <v>1.0833410184334351</v>
      </c>
      <c r="G25" s="35">
        <f t="shared" si="1"/>
        <v>1.206466217724395</v>
      </c>
      <c r="H25" s="35">
        <f t="shared" si="1"/>
        <v>1.0770621044016251</v>
      </c>
      <c r="I25" s="35">
        <f t="shared" si="1"/>
        <v>0.7204876606779177</v>
      </c>
      <c r="J25" s="35">
        <f t="shared" si="1"/>
        <v>0.4954481372932934</v>
      </c>
      <c r="K25" s="35">
        <f t="shared" si="1"/>
        <v>0.52800977424181428</v>
      </c>
      <c r="L25" s="35">
        <f t="shared" si="1"/>
        <v>1.0342384170966195</v>
      </c>
      <c r="M25" s="35">
        <f t="shared" si="1"/>
        <v>0.94640174632275642</v>
      </c>
      <c r="N25" s="17">
        <f>+AVERAGE(B25:M25)</f>
        <v>1.0408410625912439</v>
      </c>
    </row>
    <row r="26" spans="1:14">
      <c r="A26" s="16" t="s">
        <v>55</v>
      </c>
      <c r="B26" s="17">
        <f t="shared" ref="B26:M26" si="2">+B6/B$22</f>
        <v>0.97567419313411063</v>
      </c>
      <c r="C26" s="17">
        <f t="shared" si="2"/>
        <v>1.3151678860304306</v>
      </c>
      <c r="D26" s="17">
        <f t="shared" si="2"/>
        <v>0.35305082627787271</v>
      </c>
      <c r="E26" s="17">
        <f t="shared" si="2"/>
        <v>0.29735061431053011</v>
      </c>
      <c r="F26" s="17">
        <f t="shared" si="2"/>
        <v>0.95063975859222127</v>
      </c>
      <c r="G26" s="17">
        <f t="shared" si="2"/>
        <v>0.584251169981167</v>
      </c>
      <c r="H26" s="17">
        <f t="shared" si="2"/>
        <v>0.86415447911293186</v>
      </c>
      <c r="I26" s="17">
        <f t="shared" si="2"/>
        <v>1.148547946222763</v>
      </c>
      <c r="J26" s="17">
        <f t="shared" si="2"/>
        <v>0.97458603331673388</v>
      </c>
      <c r="K26" s="17">
        <f t="shared" si="2"/>
        <v>1.7231430090366275</v>
      </c>
      <c r="L26" s="17">
        <f t="shared" si="2"/>
        <v>0.71280229156671338</v>
      </c>
      <c r="M26" s="17">
        <f t="shared" si="2"/>
        <v>1.1541484711253127</v>
      </c>
      <c r="N26" s="17">
        <f t="shared" ref="N26:N41" si="3">+AVERAGE(B26:M26)</f>
        <v>0.92112638989228446</v>
      </c>
    </row>
    <row r="27" spans="1:14">
      <c r="A27" s="16" t="s">
        <v>56</v>
      </c>
      <c r="B27" s="17">
        <f t="shared" ref="B27:M27" si="4">+B7/B$22</f>
        <v>0.99501066091122115</v>
      </c>
      <c r="C27" s="17">
        <f t="shared" si="4"/>
        <v>0.33099034018495543</v>
      </c>
      <c r="D27" s="17">
        <f t="shared" si="4"/>
        <v>0.75657846618769808</v>
      </c>
      <c r="E27" s="17">
        <f t="shared" si="4"/>
        <v>1.9402127583762092</v>
      </c>
      <c r="F27" s="17">
        <f t="shared" si="4"/>
        <v>1.0793954196260649</v>
      </c>
      <c r="G27" s="17">
        <f t="shared" si="4"/>
        <v>1.0201721097380991</v>
      </c>
      <c r="H27" s="17">
        <f t="shared" si="4"/>
        <v>0.82658254523845653</v>
      </c>
      <c r="I27" s="17">
        <f t="shared" si="4"/>
        <v>0.85007981152584866</v>
      </c>
      <c r="J27" s="17">
        <f t="shared" si="4"/>
        <v>0.52382233858990734</v>
      </c>
      <c r="K27" s="17">
        <f t="shared" si="4"/>
        <v>0.70670675307324982</v>
      </c>
      <c r="L27" s="17">
        <f t="shared" si="4"/>
        <v>1.1425615728201066</v>
      </c>
      <c r="M27" s="17">
        <f t="shared" si="4"/>
        <v>0.90420549011728324</v>
      </c>
      <c r="N27" s="17">
        <f t="shared" si="3"/>
        <v>0.92302652219909165</v>
      </c>
    </row>
    <row r="28" spans="1:14">
      <c r="A28" s="16" t="s">
        <v>57</v>
      </c>
      <c r="B28" s="17">
        <f t="shared" ref="B28:M28" si="5">+B8/B$22</f>
        <v>1.0039826586868723</v>
      </c>
      <c r="C28" s="17">
        <f t="shared" si="5"/>
        <v>1.5521964908375074</v>
      </c>
      <c r="D28" s="17">
        <f t="shared" si="5"/>
        <v>2.3264807317027434</v>
      </c>
      <c r="E28" s="17">
        <f t="shared" si="5"/>
        <v>1.9899618034627788</v>
      </c>
      <c r="F28" s="17">
        <f t="shared" si="5"/>
        <v>1.00401269548409</v>
      </c>
      <c r="G28" s="17">
        <f t="shared" si="5"/>
        <v>1.2337314315671295</v>
      </c>
      <c r="H28" s="17">
        <f t="shared" si="5"/>
        <v>1.1396819941924174</v>
      </c>
      <c r="I28" s="17">
        <f t="shared" si="5"/>
        <v>1.2098065771952418</v>
      </c>
      <c r="J28" s="17">
        <f t="shared" si="5"/>
        <v>1.3752142070351587</v>
      </c>
      <c r="K28" s="17">
        <f t="shared" si="5"/>
        <v>0.76929496232074923</v>
      </c>
      <c r="L28" s="17">
        <f t="shared" si="5"/>
        <v>1.3626068949784944</v>
      </c>
      <c r="M28" s="17">
        <f t="shared" si="5"/>
        <v>0.92784484933603573</v>
      </c>
      <c r="N28" s="17">
        <f t="shared" si="3"/>
        <v>1.3245679413999349</v>
      </c>
    </row>
    <row r="29" spans="1:14">
      <c r="A29" s="16" t="s">
        <v>58</v>
      </c>
      <c r="B29" s="17">
        <f t="shared" ref="B29:M29" si="6">+B9/B$22</f>
        <v>0.98715009228042216</v>
      </c>
      <c r="C29" s="17">
        <f t="shared" si="6"/>
        <v>1.2326673087007474</v>
      </c>
      <c r="D29" s="17">
        <f t="shared" si="6"/>
        <v>0.95485804325115797</v>
      </c>
      <c r="E29" s="17">
        <f t="shared" si="6"/>
        <v>0.91304129805939249</v>
      </c>
      <c r="F29" s="17">
        <f t="shared" si="6"/>
        <v>1.0704416954101521</v>
      </c>
      <c r="G29" s="17">
        <f t="shared" si="6"/>
        <v>1.0065165769596442</v>
      </c>
      <c r="H29" s="17">
        <f t="shared" si="6"/>
        <v>0.87667845707109027</v>
      </c>
      <c r="I29" s="17">
        <f t="shared" si="6"/>
        <v>0.97944784238272686</v>
      </c>
      <c r="J29" s="17">
        <f t="shared" si="6"/>
        <v>0.72222036862934802</v>
      </c>
      <c r="K29" s="17">
        <f t="shared" si="6"/>
        <v>0.48091477558391083</v>
      </c>
      <c r="L29" s="17">
        <f t="shared" si="6"/>
        <v>0.83804026794437669</v>
      </c>
      <c r="M29" s="17">
        <f t="shared" si="6"/>
        <v>1.0212968485497371</v>
      </c>
      <c r="N29" s="17">
        <f t="shared" si="3"/>
        <v>0.92360613123522539</v>
      </c>
    </row>
    <row r="30" spans="1:14">
      <c r="A30" s="16" t="s">
        <v>59</v>
      </c>
      <c r="B30" s="17">
        <f t="shared" ref="B30:M30" si="7">+B10/B$22</f>
        <v>1.0387243608521135</v>
      </c>
      <c r="C30" s="17">
        <f t="shared" si="7"/>
        <v>0.92608133091151856</v>
      </c>
      <c r="D30" s="17">
        <f t="shared" si="7"/>
        <v>1.8101808814434317</v>
      </c>
      <c r="E30" s="17">
        <f t="shared" si="7"/>
        <v>1.3497132232182323</v>
      </c>
      <c r="F30" s="17">
        <f t="shared" si="7"/>
        <v>0.93232579566794216</v>
      </c>
      <c r="G30" s="17">
        <f t="shared" si="7"/>
        <v>1.1943729604484201</v>
      </c>
      <c r="H30" s="17">
        <f t="shared" si="7"/>
        <v>1.0269661925689915</v>
      </c>
      <c r="I30" s="17">
        <f t="shared" si="7"/>
        <v>1.1599221537956192</v>
      </c>
      <c r="J30" s="17">
        <f t="shared" si="7"/>
        <v>0.62686433330099056</v>
      </c>
      <c r="K30" s="17">
        <f t="shared" si="7"/>
        <v>0.79396014016891292</v>
      </c>
      <c r="L30" s="17">
        <f t="shared" si="7"/>
        <v>1.203454754571458</v>
      </c>
      <c r="M30" s="17">
        <f t="shared" si="7"/>
        <v>0.93394909176587793</v>
      </c>
      <c r="N30" s="17">
        <f t="shared" si="3"/>
        <v>1.0830429348927924</v>
      </c>
    </row>
    <row r="31" spans="1:14">
      <c r="A31" s="16" t="s">
        <v>60</v>
      </c>
      <c r="B31" s="17">
        <f t="shared" ref="B31:M31" si="8">+B11/B$22</f>
        <v>1.0115136641828988</v>
      </c>
      <c r="C31" s="17">
        <f t="shared" si="8"/>
        <v>1.113609589320786</v>
      </c>
      <c r="D31" s="17">
        <f t="shared" si="8"/>
        <v>0.761194024809276</v>
      </c>
      <c r="E31" s="17">
        <f t="shared" si="8"/>
        <v>0.52438182658816457</v>
      </c>
      <c r="F31" s="17">
        <f t="shared" si="8"/>
        <v>0.93232579566794216</v>
      </c>
      <c r="G31" s="17">
        <f t="shared" si="8"/>
        <v>1.0143575380769541</v>
      </c>
      <c r="H31" s="17">
        <f t="shared" si="8"/>
        <v>1.0019182366526747</v>
      </c>
      <c r="I31" s="17">
        <f t="shared" si="8"/>
        <v>0.99289921733123998</v>
      </c>
      <c r="J31" s="17">
        <f t="shared" si="8"/>
        <v>1.432555749180642</v>
      </c>
      <c r="K31" s="17">
        <f t="shared" si="8"/>
        <v>0.9292300929348678</v>
      </c>
      <c r="L31" s="17">
        <f t="shared" si="8"/>
        <v>1.1286952490936055</v>
      </c>
      <c r="M31" s="17">
        <f t="shared" si="8"/>
        <v>1.1830021829034454</v>
      </c>
      <c r="N31" s="17">
        <f t="shared" si="3"/>
        <v>1.0021402638952079</v>
      </c>
    </row>
    <row r="32" spans="1:14">
      <c r="A32" s="16" t="s">
        <v>61</v>
      </c>
      <c r="B32" s="17">
        <f t="shared" ref="B32:M32" si="9">+B12/B$22</f>
        <v>0.99975853479280752</v>
      </c>
      <c r="C32" s="17">
        <f t="shared" si="9"/>
        <v>0.94930005626777669</v>
      </c>
      <c r="D32" s="17">
        <f t="shared" si="9"/>
        <v>0.90397516040101256</v>
      </c>
      <c r="E32" s="17">
        <f t="shared" si="9"/>
        <v>0.69604045143541138</v>
      </c>
      <c r="F32" s="17">
        <f t="shared" si="9"/>
        <v>0.98538104319101794</v>
      </c>
      <c r="G32" s="17">
        <f t="shared" si="9"/>
        <v>0.89499994523158644</v>
      </c>
      <c r="H32" s="17">
        <f t="shared" si="9"/>
        <v>1.1897779060250511</v>
      </c>
      <c r="I32" s="17">
        <f t="shared" si="9"/>
        <v>0.66537592288795644</v>
      </c>
      <c r="J32" s="17">
        <f t="shared" si="9"/>
        <v>1.1753160230220332</v>
      </c>
      <c r="K32" s="17">
        <f t="shared" si="9"/>
        <v>1.1620211323001972</v>
      </c>
      <c r="L32" s="17">
        <f t="shared" si="9"/>
        <v>0.8323324919937144</v>
      </c>
      <c r="M32" s="17">
        <f t="shared" si="9"/>
        <v>0.99972015456629204</v>
      </c>
      <c r="N32" s="17">
        <f t="shared" si="3"/>
        <v>0.95449990184290467</v>
      </c>
    </row>
    <row r="33" spans="1:14">
      <c r="A33" s="16" t="s">
        <v>62</v>
      </c>
      <c r="B33" s="17">
        <f t="shared" ref="B33:M33" si="10">+B13/B$22</f>
        <v>0.94515886491378165</v>
      </c>
      <c r="C33" s="17">
        <f t="shared" si="10"/>
        <v>0.58214778637903208</v>
      </c>
      <c r="D33" s="17">
        <f t="shared" si="10"/>
        <v>0.5658253935561075</v>
      </c>
      <c r="E33" s="17">
        <f t="shared" si="10"/>
        <v>0.48054805161020664</v>
      </c>
      <c r="F33" s="17">
        <f t="shared" si="10"/>
        <v>0.99126696250746082</v>
      </c>
      <c r="G33" s="17">
        <f t="shared" si="10"/>
        <v>0.77338052392076229</v>
      </c>
      <c r="H33" s="17">
        <f t="shared" si="10"/>
        <v>0.96434630277819933</v>
      </c>
      <c r="I33" s="17">
        <f t="shared" si="10"/>
        <v>1.0131598742361401</v>
      </c>
      <c r="J33" s="17">
        <f t="shared" si="10"/>
        <v>0.63486251274064254</v>
      </c>
      <c r="K33" s="17">
        <f t="shared" si="10"/>
        <v>2.0924298753684982</v>
      </c>
      <c r="L33" s="17">
        <f t="shared" si="10"/>
        <v>0.77398290761804112</v>
      </c>
      <c r="M33" s="17">
        <f t="shared" si="10"/>
        <v>0.97903628929940312</v>
      </c>
      <c r="N33" s="17">
        <f t="shared" si="3"/>
        <v>0.89967877874402291</v>
      </c>
    </row>
    <row r="34" spans="1:14">
      <c r="A34" s="16" t="s">
        <v>63</v>
      </c>
      <c r="B34" s="17">
        <f t="shared" ref="B34:M34" si="11">+B14/B$22</f>
        <v>0.99130111618131878</v>
      </c>
      <c r="C34" s="17">
        <f t="shared" si="11"/>
        <v>0.67205859520539324</v>
      </c>
      <c r="D34" s="17">
        <f t="shared" si="11"/>
        <v>0.62139132846280598</v>
      </c>
      <c r="E34" s="17">
        <f t="shared" si="11"/>
        <v>0.4661171791894797</v>
      </c>
      <c r="F34" s="17">
        <f t="shared" si="11"/>
        <v>0.96368318861186952</v>
      </c>
      <c r="G34" s="17">
        <f t="shared" si="11"/>
        <v>0.96833800957835237</v>
      </c>
      <c r="H34" s="17">
        <f t="shared" si="11"/>
        <v>0.73891469953134759</v>
      </c>
      <c r="I34" s="17">
        <f t="shared" si="11"/>
        <v>1.0352360524824187</v>
      </c>
      <c r="J34" s="17">
        <f t="shared" si="11"/>
        <v>0.68540763033915975</v>
      </c>
      <c r="K34" s="17">
        <f t="shared" si="11"/>
        <v>1.3935288595885051</v>
      </c>
      <c r="L34" s="17">
        <f t="shared" si="11"/>
        <v>0.80168778153975884</v>
      </c>
      <c r="M34" s="17">
        <f t="shared" si="11"/>
        <v>0.96571606767628204</v>
      </c>
      <c r="N34" s="17">
        <f t="shared" si="3"/>
        <v>0.85861504236555763</v>
      </c>
    </row>
    <row r="35" spans="1:14">
      <c r="A35" s="16" t="s">
        <v>64</v>
      </c>
      <c r="B35" s="17">
        <f t="shared" ref="B35:M35" si="12">+B15/B$22</f>
        <v>1.0158710316093689</v>
      </c>
      <c r="C35" s="17">
        <f t="shared" si="12"/>
        <v>1.0282437224790542</v>
      </c>
      <c r="D35" s="17">
        <f t="shared" si="12"/>
        <v>0.93289490038005651</v>
      </c>
      <c r="E35" s="17">
        <f t="shared" si="12"/>
        <v>1.5368021848524427</v>
      </c>
      <c r="F35" s="17">
        <f t="shared" si="12"/>
        <v>1.0332158555041508</v>
      </c>
      <c r="G35" s="17">
        <f t="shared" si="12"/>
        <v>1.0406087290039188</v>
      </c>
      <c r="H35" s="17">
        <f t="shared" si="12"/>
        <v>1.2523977958158432</v>
      </c>
      <c r="I35" s="17">
        <f t="shared" si="12"/>
        <v>0.64596821743455923</v>
      </c>
      <c r="J35" s="17">
        <f t="shared" si="12"/>
        <v>0.75721106119347437</v>
      </c>
      <c r="K35" s="17">
        <f t="shared" si="12"/>
        <v>1.5430355990468696</v>
      </c>
      <c r="L35" s="17">
        <f t="shared" si="12"/>
        <v>1.024104507926197</v>
      </c>
      <c r="M35" s="17">
        <f t="shared" si="12"/>
        <v>0.88174075744356184</v>
      </c>
      <c r="N35" s="17">
        <f t="shared" si="3"/>
        <v>1.0576745302241248</v>
      </c>
    </row>
    <row r="36" spans="1:14">
      <c r="A36" s="16" t="s">
        <v>65</v>
      </c>
      <c r="B36" s="17">
        <f t="shared" ref="B36:M36" si="13">+B16/B$22</f>
        <v>0.98917390638012215</v>
      </c>
      <c r="C36" s="17">
        <f t="shared" si="13"/>
        <v>0.60961504446005232</v>
      </c>
      <c r="D36" s="17">
        <f t="shared" si="13"/>
        <v>0.82222154367319189</v>
      </c>
      <c r="E36" s="17">
        <f t="shared" si="13"/>
        <v>0.36521651922375703</v>
      </c>
      <c r="F36" s="17">
        <f t="shared" si="13"/>
        <v>0.92949191650880258</v>
      </c>
      <c r="G36" s="17">
        <f t="shared" si="13"/>
        <v>0.80708752143826035</v>
      </c>
      <c r="H36" s="17">
        <f t="shared" si="13"/>
        <v>1.2398738178576847</v>
      </c>
      <c r="I36" s="17">
        <f t="shared" si="13"/>
        <v>1.1465005320686312</v>
      </c>
      <c r="J36" s="17">
        <f t="shared" si="13"/>
        <v>2.4950974869867268</v>
      </c>
      <c r="K36" s="17">
        <f t="shared" si="13"/>
        <v>0.77816544402008891</v>
      </c>
      <c r="L36" s="17">
        <f t="shared" si="13"/>
        <v>0.74120653160456074</v>
      </c>
      <c r="M36" s="17">
        <f t="shared" si="13"/>
        <v>1.1448408221646247</v>
      </c>
      <c r="N36" s="17">
        <f t="shared" si="3"/>
        <v>1.0057075905322088</v>
      </c>
    </row>
    <row r="37" spans="1:14">
      <c r="A37" s="16" t="s">
        <v>66</v>
      </c>
      <c r="B37" s="17">
        <f t="shared" ref="B37:M37" si="14">+B17/B$22</f>
        <v>1.0206560686530546</v>
      </c>
      <c r="C37" s="17">
        <f t="shared" si="14"/>
        <v>1.0850554972869195</v>
      </c>
      <c r="D37" s="17">
        <f t="shared" si="14"/>
        <v>1.0473409486158729</v>
      </c>
      <c r="E37" s="17">
        <f t="shared" si="14"/>
        <v>0.4647216187727447</v>
      </c>
      <c r="F37" s="17">
        <f t="shared" si="14"/>
        <v>1.0244996767243368</v>
      </c>
      <c r="G37" s="17">
        <f t="shared" si="14"/>
        <v>0.91630938556295405</v>
      </c>
      <c r="H37" s="17">
        <f t="shared" si="14"/>
        <v>0.73891469953134759</v>
      </c>
      <c r="I37" s="17">
        <f t="shared" si="14"/>
        <v>1.619576834977789</v>
      </c>
      <c r="J37" s="17">
        <f t="shared" si="14"/>
        <v>1.5729711916959768</v>
      </c>
      <c r="K37" s="17">
        <f t="shared" si="14"/>
        <v>0.66478476772099393</v>
      </c>
      <c r="L37" s="17">
        <f t="shared" si="14"/>
        <v>1.2173382037645175</v>
      </c>
      <c r="M37" s="17">
        <f t="shared" si="14"/>
        <v>0.9723305612905031</v>
      </c>
      <c r="N37" s="17">
        <f t="shared" si="3"/>
        <v>1.0287082878830842</v>
      </c>
    </row>
    <row r="38" spans="1:14">
      <c r="A38" s="16" t="s">
        <v>67</v>
      </c>
      <c r="B38" s="17">
        <f t="shared" ref="B38:M38" si="15">+B18/B$22</f>
        <v>0.97446492410051744</v>
      </c>
      <c r="C38" s="17">
        <f t="shared" si="15"/>
        <v>1.0161897459111244</v>
      </c>
      <c r="D38" s="17">
        <f t="shared" si="15"/>
        <v>0.57004952652756369</v>
      </c>
      <c r="E38" s="17">
        <f t="shared" si="15"/>
        <v>0.65769924012752845</v>
      </c>
      <c r="F38" s="17">
        <f t="shared" si="15"/>
        <v>0.97849720248768202</v>
      </c>
      <c r="G38" s="17">
        <f t="shared" si="15"/>
        <v>1.0359218099080323</v>
      </c>
      <c r="H38" s="17">
        <f t="shared" si="15"/>
        <v>1.0019182366526747</v>
      </c>
      <c r="I38" s="17">
        <f t="shared" si="15"/>
        <v>0.91679673322764066</v>
      </c>
      <c r="J38" s="17">
        <f t="shared" si="15"/>
        <v>0.79588463531979114</v>
      </c>
      <c r="K38" s="17">
        <f t="shared" si="15"/>
        <v>0.95703314386887051</v>
      </c>
      <c r="L38" s="17">
        <f t="shared" si="15"/>
        <v>0.80148212925882789</v>
      </c>
      <c r="M38" s="17">
        <f t="shared" si="15"/>
        <v>0.85006144879289502</v>
      </c>
      <c r="N38" s="17">
        <f t="shared" si="3"/>
        <v>0.87966656468192894</v>
      </c>
    </row>
    <row r="39" spans="1:14">
      <c r="A39" s="16" t="s">
        <v>68</v>
      </c>
      <c r="B39" s="17">
        <f t="shared" ref="B39:M39" si="16">+B19/B$22</f>
        <v>1.0098516124053341</v>
      </c>
      <c r="C39" s="17">
        <f t="shared" si="16"/>
        <v>1.4419322461669373</v>
      </c>
      <c r="D39" s="17">
        <f t="shared" si="16"/>
        <v>0.7964999798632505</v>
      </c>
      <c r="E39" s="17">
        <f t="shared" si="16"/>
        <v>0.53156513928115312</v>
      </c>
      <c r="F39" s="17">
        <f t="shared" si="16"/>
        <v>0.92917132530451618</v>
      </c>
      <c r="G39" s="17">
        <f t="shared" si="16"/>
        <v>0.90724111861648449</v>
      </c>
      <c r="H39" s="17">
        <f t="shared" si="16"/>
        <v>1.0520141484853085</v>
      </c>
      <c r="I39" s="17">
        <f t="shared" si="16"/>
        <v>1.3457477473127066</v>
      </c>
      <c r="J39" s="17">
        <f t="shared" si="16"/>
        <v>1.9591993876077407</v>
      </c>
      <c r="K39" s="17">
        <f t="shared" si="16"/>
        <v>1.3550930459414257</v>
      </c>
      <c r="L39" s="17">
        <f t="shared" si="16"/>
        <v>0.75716185365924704</v>
      </c>
      <c r="M39" s="17">
        <f t="shared" si="16"/>
        <v>0.855182300894057</v>
      </c>
      <c r="N39" s="17">
        <f t="shared" si="3"/>
        <v>1.0783883254615134</v>
      </c>
    </row>
    <row r="40" spans="1:14">
      <c r="A40" s="16" t="s">
        <v>69</v>
      </c>
      <c r="B40" s="17">
        <f t="shared" ref="B40:M40" si="17">+B20/B$22</f>
        <v>1.0214201795225621</v>
      </c>
      <c r="C40" s="17">
        <f t="shared" si="17"/>
        <v>0.69764859464058815</v>
      </c>
      <c r="D40" s="17">
        <f t="shared" si="17"/>
        <v>1.3541488329296696</v>
      </c>
      <c r="E40" s="17">
        <f t="shared" si="17"/>
        <v>2.2826032451484815</v>
      </c>
      <c r="F40" s="17">
        <f t="shared" si="17"/>
        <v>1.0906643178343471</v>
      </c>
      <c r="G40" s="17">
        <f t="shared" si="17"/>
        <v>1.216826803552773</v>
      </c>
      <c r="H40" s="17">
        <f t="shared" si="17"/>
        <v>1.3150176856066353</v>
      </c>
      <c r="I40" s="17">
        <f t="shared" si="17"/>
        <v>0.85881702653049796</v>
      </c>
      <c r="J40" s="17">
        <f t="shared" si="17"/>
        <v>0.57129551152203273</v>
      </c>
      <c r="K40" s="17">
        <f t="shared" si="17"/>
        <v>0.57106952614901829</v>
      </c>
      <c r="L40" s="17">
        <f t="shared" si="17"/>
        <v>1.4156738786038603</v>
      </c>
      <c r="M40" s="17">
        <f t="shared" si="17"/>
        <v>1.1356820955873077</v>
      </c>
      <c r="N40" s="17">
        <f t="shared" si="3"/>
        <v>1.1275723081356477</v>
      </c>
    </row>
    <row r="41" spans="1:14">
      <c r="A41" s="16" t="s">
        <v>70</v>
      </c>
      <c r="B41" s="17">
        <f t="shared" ref="B41:M41" si="18">+B21/B$22</f>
        <v>0.96465432917493865</v>
      </c>
      <c r="C41" s="17">
        <f t="shared" si="18"/>
        <v>1.1838585839092945</v>
      </c>
      <c r="D41" s="17">
        <f t="shared" si="18"/>
        <v>1.1483917981009255</v>
      </c>
      <c r="E41" s="17">
        <f t="shared" si="18"/>
        <v>0.69917576878421961</v>
      </c>
      <c r="F41" s="17">
        <f t="shared" si="18"/>
        <v>1.0216463324439669</v>
      </c>
      <c r="G41" s="17">
        <f t="shared" si="18"/>
        <v>1.1794181486910678</v>
      </c>
      <c r="H41" s="17">
        <f t="shared" si="18"/>
        <v>0.6937806984777185</v>
      </c>
      <c r="I41" s="17">
        <f t="shared" si="18"/>
        <v>0.69162984971030284</v>
      </c>
      <c r="J41" s="17">
        <f t="shared" si="18"/>
        <v>0.20204339222634904</v>
      </c>
      <c r="K41" s="17">
        <f t="shared" si="18"/>
        <v>0.55157909863539978</v>
      </c>
      <c r="L41" s="17">
        <f t="shared" si="18"/>
        <v>1.2126302659599035</v>
      </c>
      <c r="M41" s="17">
        <f t="shared" si="18"/>
        <v>1.1448408221646247</v>
      </c>
      <c r="N41" s="17">
        <f t="shared" si="3"/>
        <v>0.89113742402322593</v>
      </c>
    </row>
    <row r="42" spans="1:14">
      <c r="A42" s="36" t="s">
        <v>71</v>
      </c>
      <c r="B42" s="17">
        <f t="shared" ref="B42:N42" si="19">+AVERAGE(B25:B41)</f>
        <v>1.0000000000000002</v>
      </c>
      <c r="C42" s="17">
        <f t="shared" si="19"/>
        <v>1.0000000000000002</v>
      </c>
      <c r="D42" s="17">
        <f t="shared" si="19"/>
        <v>1</v>
      </c>
      <c r="E42" s="17">
        <f t="shared" si="19"/>
        <v>0.99999999999999978</v>
      </c>
      <c r="F42" s="17">
        <f t="shared" si="19"/>
        <v>0.99999999999999978</v>
      </c>
      <c r="G42" s="17">
        <f>+AVERAGE(G25:G41)</f>
        <v>1</v>
      </c>
      <c r="H42" s="17">
        <f t="shared" si="19"/>
        <v>1</v>
      </c>
      <c r="I42" s="17">
        <f t="shared" si="19"/>
        <v>0.99999999999999978</v>
      </c>
      <c r="J42" s="17">
        <f t="shared" si="19"/>
        <v>1</v>
      </c>
      <c r="K42" s="17">
        <f t="shared" si="19"/>
        <v>1</v>
      </c>
      <c r="L42" s="17">
        <f t="shared" si="19"/>
        <v>1</v>
      </c>
      <c r="M42" s="17">
        <f t="shared" si="19"/>
        <v>1</v>
      </c>
      <c r="N42" s="17">
        <f t="shared" si="19"/>
        <v>1</v>
      </c>
    </row>
    <row r="43" spans="1:14">
      <c r="A43" s="36" t="s">
        <v>74</v>
      </c>
      <c r="B43" s="17">
        <f t="shared" ref="B43:N43" si="20">+MAX(B25:B41)</f>
        <v>1.0556338022185565</v>
      </c>
      <c r="C43" s="17">
        <f t="shared" si="20"/>
        <v>1.5521964908375074</v>
      </c>
      <c r="D43" s="17">
        <f t="shared" si="20"/>
        <v>2.3264807317027434</v>
      </c>
      <c r="E43" s="17">
        <f t="shared" si="20"/>
        <v>2.2826032451484815</v>
      </c>
      <c r="F43" s="17">
        <f t="shared" si="20"/>
        <v>1.0906643178343471</v>
      </c>
      <c r="G43" s="17">
        <f>+MAX(G25:G41)</f>
        <v>1.2337314315671295</v>
      </c>
      <c r="H43" s="17">
        <f t="shared" si="20"/>
        <v>1.3150176856066353</v>
      </c>
      <c r="I43" s="17">
        <f t="shared" si="20"/>
        <v>1.619576834977789</v>
      </c>
      <c r="J43" s="17">
        <f t="shared" si="20"/>
        <v>2.4950974869867268</v>
      </c>
      <c r="K43" s="17">
        <f t="shared" si="20"/>
        <v>2.0924298753684982</v>
      </c>
      <c r="L43" s="17">
        <f t="shared" si="20"/>
        <v>1.4156738786038603</v>
      </c>
      <c r="M43" s="17">
        <f t="shared" si="20"/>
        <v>1.1830021829034454</v>
      </c>
      <c r="N43" s="17">
        <f t="shared" si="20"/>
        <v>1.3245679413999349</v>
      </c>
    </row>
    <row r="44" spans="1:14" ht="15" thickBot="1">
      <c r="A44" s="37" t="s">
        <v>75</v>
      </c>
      <c r="B44" s="38">
        <f t="shared" ref="B44:N44" si="21">+MIN(B25:B41)</f>
        <v>0.94515886491378165</v>
      </c>
      <c r="C44" s="38">
        <f t="shared" si="21"/>
        <v>0.33099034018495543</v>
      </c>
      <c r="D44" s="38">
        <f t="shared" si="21"/>
        <v>0.35305082627787271</v>
      </c>
      <c r="E44" s="38">
        <f t="shared" si="21"/>
        <v>0.29735061431053011</v>
      </c>
      <c r="F44" s="38">
        <f t="shared" si="21"/>
        <v>0.92917132530451618</v>
      </c>
      <c r="G44" s="38">
        <f>+MIN(G25:G41)</f>
        <v>0.584251169981167</v>
      </c>
      <c r="H44" s="38">
        <f t="shared" si="21"/>
        <v>0.6937806984777185</v>
      </c>
      <c r="I44" s="38">
        <f t="shared" si="21"/>
        <v>0.64596821743455923</v>
      </c>
      <c r="J44" s="38">
        <f t="shared" si="21"/>
        <v>0.20204339222634904</v>
      </c>
      <c r="K44" s="38">
        <f t="shared" si="21"/>
        <v>0.48091477558391083</v>
      </c>
      <c r="L44" s="38">
        <f t="shared" si="21"/>
        <v>0.71280229156671338</v>
      </c>
      <c r="M44" s="38">
        <f t="shared" si="21"/>
        <v>0.85006144879289502</v>
      </c>
      <c r="N44" s="17">
        <f t="shared" si="21"/>
        <v>0.85861504236555763</v>
      </c>
    </row>
    <row r="45" spans="1:14" ht="15" thickTop="1">
      <c r="A45" s="19" t="s">
        <v>76</v>
      </c>
    </row>
  </sheetData>
  <mergeCells count="8">
    <mergeCell ref="A23:M23"/>
    <mergeCell ref="N23:N24"/>
    <mergeCell ref="B3:C3"/>
    <mergeCell ref="D3:E3"/>
    <mergeCell ref="F3:G3"/>
    <mergeCell ref="I3:J3"/>
    <mergeCell ref="K3:L3"/>
    <mergeCell ref="A3:A4"/>
  </mergeCells>
  <hyperlinks>
    <hyperlink ref="K1" location="Índice!A1" display="ÍNDICE" xr:uid="{A3D8EE52-E52C-4364-B1B7-A48F077AD1FB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486B-8BED-4633-9C13-F3C20E601645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0B21712B-8F60-4569-A806-FE47E0763C77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5AF7C-D0B0-4F0A-B1E6-1C5345C7E44F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E77A3FF4-97C6-414D-B4DE-AA124A69E477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FA4E-74F8-43E2-8823-E997B2C0B24D}">
  <sheetPr>
    <tabColor rgb="FF29C5D1"/>
  </sheetPr>
  <dimension ref="A1:O14"/>
  <sheetViews>
    <sheetView workbookViewId="0">
      <selection activeCell="O1" sqref="O1"/>
    </sheetView>
  </sheetViews>
  <sheetFormatPr defaultColWidth="11.42578125" defaultRowHeight="14.45"/>
  <sheetData>
    <row r="1" spans="1:15" ht="21">
      <c r="A1" s="58" t="s">
        <v>130</v>
      </c>
      <c r="O1" s="73" t="s">
        <v>32</v>
      </c>
    </row>
    <row r="2" spans="1:15" ht="15.95" thickBot="1">
      <c r="A2" s="59" t="s">
        <v>131</v>
      </c>
    </row>
    <row r="3" spans="1:15" ht="15" thickTop="1">
      <c r="A3" s="103" t="s">
        <v>132</v>
      </c>
      <c r="B3" s="103"/>
      <c r="C3" s="103"/>
      <c r="D3" s="103"/>
    </row>
    <row r="4" spans="1:15" ht="29.1">
      <c r="A4" s="24" t="s">
        <v>124</v>
      </c>
      <c r="B4" s="24" t="s">
        <v>133</v>
      </c>
      <c r="C4" s="24" t="s">
        <v>134</v>
      </c>
      <c r="D4" s="24" t="s">
        <v>135</v>
      </c>
    </row>
    <row r="5" spans="1:15">
      <c r="A5" s="69">
        <v>2009</v>
      </c>
      <c r="B5" s="75">
        <v>8.4207037646396845</v>
      </c>
      <c r="C5" s="75">
        <v>43.697003111647064</v>
      </c>
      <c r="D5" s="75">
        <v>212.98054036159968</v>
      </c>
    </row>
    <row r="6" spans="1:15">
      <c r="A6" s="69">
        <v>2010</v>
      </c>
      <c r="B6" s="75">
        <v>9.0097648235354484</v>
      </c>
      <c r="C6" s="75">
        <v>43.770239118667007</v>
      </c>
      <c r="D6" s="75">
        <v>213.21694894050975</v>
      </c>
    </row>
    <row r="7" spans="1:15">
      <c r="A7" s="69">
        <v>2011</v>
      </c>
      <c r="B7" s="75">
        <v>10.464728662206062</v>
      </c>
      <c r="C7" s="75">
        <v>44.826886103879779</v>
      </c>
      <c r="D7" s="75">
        <v>215.40112519797194</v>
      </c>
    </row>
    <row r="8" spans="1:15">
      <c r="A8" s="69">
        <v>2012</v>
      </c>
      <c r="B8" s="75">
        <v>10.845095544796228</v>
      </c>
      <c r="C8" s="75">
        <v>50.12639737945738</v>
      </c>
      <c r="D8" s="75">
        <v>245.51699727987403</v>
      </c>
    </row>
    <row r="9" spans="1:15">
      <c r="A9" s="69">
        <v>2013</v>
      </c>
      <c r="B9" s="75">
        <v>10.855386741348743</v>
      </c>
      <c r="C9" s="75">
        <v>48.570754753180672</v>
      </c>
      <c r="D9" s="75">
        <v>286.86030356250529</v>
      </c>
    </row>
    <row r="10" spans="1:15">
      <c r="A10" s="69">
        <v>2014</v>
      </c>
      <c r="B10" s="75">
        <v>11.442332420230626</v>
      </c>
      <c r="C10" s="75">
        <v>50.117734847615786</v>
      </c>
      <c r="D10" s="75">
        <v>296.31776715876475</v>
      </c>
    </row>
    <row r="11" spans="1:15">
      <c r="A11" s="69">
        <v>2015</v>
      </c>
      <c r="B11" s="75">
        <v>10.797844079802756</v>
      </c>
      <c r="C11" s="75">
        <v>59.412816211325406</v>
      </c>
      <c r="D11" s="75">
        <v>285.40228819587611</v>
      </c>
    </row>
    <row r="12" spans="1:15">
      <c r="A12" s="69">
        <v>2016</v>
      </c>
      <c r="B12" s="75">
        <v>12.111150118910059</v>
      </c>
      <c r="C12" s="75">
        <v>59.247419912260867</v>
      </c>
      <c r="D12" s="75">
        <v>291.36973816153932</v>
      </c>
    </row>
    <row r="13" spans="1:15" ht="15" thickBot="1">
      <c r="A13" s="72">
        <v>2017</v>
      </c>
      <c r="B13" s="76">
        <v>13.531823051569745</v>
      </c>
      <c r="C13" s="76">
        <v>63.702436778270815</v>
      </c>
      <c r="D13" s="76">
        <v>296.71989123571609</v>
      </c>
    </row>
    <row r="14" spans="1:15" ht="15" thickTop="1"/>
  </sheetData>
  <mergeCells count="1">
    <mergeCell ref="A3:D3"/>
  </mergeCells>
  <hyperlinks>
    <hyperlink ref="O1" location="Índice!A1" display="ÍNDICE" xr:uid="{389CBF3A-C3E3-4F59-8AB6-73852D4FD8B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EA1B4-565C-4B71-A34F-610DC080F26F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38DFBDE1-C6C4-4103-A676-3A53B96B8CBA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847B-FC49-4CDF-AB3C-71CA0AFCEFA6}">
  <sheetPr>
    <tabColor rgb="FF29C5D1"/>
  </sheetPr>
  <dimension ref="A1:O15"/>
  <sheetViews>
    <sheetView zoomScale="120" zoomScaleNormal="120" workbookViewId="0">
      <selection activeCell="O1" sqref="O1"/>
    </sheetView>
  </sheetViews>
  <sheetFormatPr defaultColWidth="11.42578125" defaultRowHeight="14.45"/>
  <sheetData>
    <row r="1" spans="1:15" ht="21">
      <c r="A1" s="81" t="s">
        <v>136</v>
      </c>
      <c r="O1" s="73" t="s">
        <v>32</v>
      </c>
    </row>
    <row r="2" spans="1:15" ht="15.95" thickBot="1">
      <c r="A2" s="82" t="s">
        <v>137</v>
      </c>
    </row>
    <row r="3" spans="1:15" ht="15" thickTop="1">
      <c r="A3" s="39" t="s">
        <v>124</v>
      </c>
      <c r="B3" s="39" t="s">
        <v>138</v>
      </c>
      <c r="C3" s="39" t="s">
        <v>139</v>
      </c>
      <c r="D3" s="39" t="s">
        <v>140</v>
      </c>
      <c r="E3" s="39" t="s">
        <v>141</v>
      </c>
      <c r="F3" s="39" t="s">
        <v>142</v>
      </c>
    </row>
    <row r="4" spans="1:15">
      <c r="A4" s="77">
        <v>2007</v>
      </c>
      <c r="B4" s="77">
        <v>192.97</v>
      </c>
      <c r="C4" s="77">
        <v>17.96</v>
      </c>
      <c r="D4" s="78">
        <v>20104.89</v>
      </c>
      <c r="E4" s="40">
        <f t="shared" ref="E4:E13" si="0">B4/$D4</f>
        <v>9.5981624370986372E-3</v>
      </c>
      <c r="F4" s="40">
        <f t="shared" ref="F4:F13" si="1">C4/$D4</f>
        <v>8.9331500943302857E-4</v>
      </c>
    </row>
    <row r="5" spans="1:15">
      <c r="A5" s="69">
        <v>2008</v>
      </c>
      <c r="B5" s="69">
        <v>192.9</v>
      </c>
      <c r="C5" s="69">
        <v>23.86</v>
      </c>
      <c r="D5" s="79">
        <v>21430.95</v>
      </c>
      <c r="E5" s="41">
        <f t="shared" si="0"/>
        <v>9.0010008889013313E-3</v>
      </c>
      <c r="F5" s="41">
        <f t="shared" si="1"/>
        <v>1.1133430855841669E-3</v>
      </c>
    </row>
    <row r="6" spans="1:15">
      <c r="A6" s="69">
        <v>2009</v>
      </c>
      <c r="B6" s="69">
        <v>193.62</v>
      </c>
      <c r="C6" s="69">
        <v>16</v>
      </c>
      <c r="D6" s="79">
        <v>20661.03</v>
      </c>
      <c r="E6" s="41">
        <f t="shared" si="0"/>
        <v>9.3712656145409981E-3</v>
      </c>
      <c r="F6" s="41">
        <f t="shared" si="1"/>
        <v>7.744047610404709E-4</v>
      </c>
    </row>
    <row r="7" spans="1:15">
      <c r="A7" s="69">
        <v>2010</v>
      </c>
      <c r="B7" s="69">
        <v>209.59</v>
      </c>
      <c r="C7" s="69">
        <v>14.39</v>
      </c>
      <c r="D7" s="79">
        <v>21418.33</v>
      </c>
      <c r="E7" s="41">
        <f t="shared" si="0"/>
        <v>9.7855435040920553E-3</v>
      </c>
      <c r="F7" s="41">
        <f t="shared" si="1"/>
        <v>6.7185443496294993E-4</v>
      </c>
    </row>
    <row r="8" spans="1:15">
      <c r="A8" s="69">
        <v>2011</v>
      </c>
      <c r="B8" s="69">
        <v>225.55</v>
      </c>
      <c r="C8" s="69">
        <v>7.23</v>
      </c>
      <c r="D8" s="79">
        <v>23139.040000000001</v>
      </c>
      <c r="E8" s="41">
        <f t="shared" si="0"/>
        <v>9.7475954058595347E-3</v>
      </c>
      <c r="F8" s="41">
        <f t="shared" si="1"/>
        <v>3.1245894384555282E-4</v>
      </c>
    </row>
    <row r="9" spans="1:15">
      <c r="A9" s="69">
        <v>2012</v>
      </c>
      <c r="B9" s="69">
        <v>338.36500000000001</v>
      </c>
      <c r="C9" s="69">
        <v>18.314999999999998</v>
      </c>
      <c r="D9" s="79">
        <v>23813.599999999999</v>
      </c>
      <c r="E9" s="41">
        <f t="shared" si="0"/>
        <v>1.4208897436758829E-2</v>
      </c>
      <c r="F9" s="41">
        <f t="shared" si="1"/>
        <v>7.6909833036584131E-4</v>
      </c>
    </row>
    <row r="10" spans="1:15">
      <c r="A10" s="69">
        <v>2013</v>
      </c>
      <c r="B10" s="69">
        <v>451.18</v>
      </c>
      <c r="C10" s="69">
        <v>29.4</v>
      </c>
      <c r="D10" s="79">
        <v>24350.93</v>
      </c>
      <c r="E10" s="41">
        <f t="shared" si="0"/>
        <v>1.852824512246555E-2</v>
      </c>
      <c r="F10" s="41">
        <f t="shared" si="1"/>
        <v>1.2073460849339223E-3</v>
      </c>
    </row>
    <row r="11" spans="1:15">
      <c r="A11" s="69">
        <v>2014</v>
      </c>
      <c r="B11" s="69">
        <v>484.55999999999995</v>
      </c>
      <c r="C11" s="69">
        <v>34.53</v>
      </c>
      <c r="D11" s="79">
        <v>25054.23</v>
      </c>
      <c r="E11" s="41">
        <f t="shared" si="0"/>
        <v>1.9340446703011827E-2</v>
      </c>
      <c r="F11" s="41">
        <f t="shared" si="1"/>
        <v>1.3782103860306223E-3</v>
      </c>
    </row>
    <row r="12" spans="1:15">
      <c r="A12" s="69">
        <v>2015</v>
      </c>
      <c r="B12" s="69">
        <v>504.11</v>
      </c>
      <c r="C12" s="69">
        <v>33.659999999999997</v>
      </c>
      <c r="D12" s="79">
        <v>26052.34</v>
      </c>
      <c r="E12" s="41">
        <f t="shared" si="0"/>
        <v>1.9349893330119289E-2</v>
      </c>
      <c r="F12" s="41">
        <f t="shared" si="1"/>
        <v>1.2920144601214322E-3</v>
      </c>
    </row>
    <row r="13" spans="1:15" ht="15" thickBot="1">
      <c r="A13" s="72">
        <v>2016</v>
      </c>
      <c r="B13" s="72">
        <v>486.85</v>
      </c>
      <c r="C13" s="72">
        <v>35.06</v>
      </c>
      <c r="D13" s="80">
        <v>26797.47</v>
      </c>
      <c r="E13" s="43">
        <f t="shared" si="0"/>
        <v>1.8167759866882956E-2</v>
      </c>
      <c r="F13" s="43">
        <f t="shared" si="1"/>
        <v>1.3083324657141141E-3</v>
      </c>
    </row>
    <row r="14" spans="1:15" ht="15" thickTop="1">
      <c r="A14" t="s">
        <v>143</v>
      </c>
    </row>
    <row r="15" spans="1:15">
      <c r="A15" t="s">
        <v>144</v>
      </c>
    </row>
  </sheetData>
  <hyperlinks>
    <hyperlink ref="O1" location="Índice!A1" display="ÍNDICE" xr:uid="{CD4A65BB-E6B6-424F-AF2A-F3A8ED151CEA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D21D-398B-4A37-8F29-D7A3060F12B1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9A452A51-B4B0-4391-B060-CAC6F683B2D1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4C24-770B-4E41-9D1D-89DBCEEED7D6}">
  <sheetPr>
    <tabColor rgb="FF29C5D1"/>
  </sheetPr>
  <dimension ref="A1:O8"/>
  <sheetViews>
    <sheetView workbookViewId="0">
      <selection activeCell="O1" sqref="O1"/>
    </sheetView>
  </sheetViews>
  <sheetFormatPr defaultColWidth="11.42578125" defaultRowHeight="14.45"/>
  <sheetData>
    <row r="1" spans="1:15" ht="21">
      <c r="A1" s="81" t="s">
        <v>145</v>
      </c>
      <c r="O1" s="73" t="s">
        <v>32</v>
      </c>
    </row>
    <row r="2" spans="1:15" ht="15.95" thickBot="1">
      <c r="A2" s="82" t="s">
        <v>146</v>
      </c>
    </row>
    <row r="3" spans="1:15" ht="15" thickTop="1">
      <c r="A3" s="39" t="s">
        <v>124</v>
      </c>
      <c r="B3" s="39" t="s">
        <v>147</v>
      </c>
      <c r="C3" s="39" t="s">
        <v>148</v>
      </c>
      <c r="D3" s="39" t="s">
        <v>149</v>
      </c>
      <c r="E3" s="39" t="s">
        <v>150</v>
      </c>
      <c r="F3" s="39" t="s">
        <v>140</v>
      </c>
      <c r="G3" s="39" t="s">
        <v>149</v>
      </c>
      <c r="H3" s="39" t="s">
        <v>147</v>
      </c>
      <c r="I3" s="39" t="s">
        <v>148</v>
      </c>
      <c r="J3" s="39" t="s">
        <v>150</v>
      </c>
    </row>
    <row r="4" spans="1:15">
      <c r="A4" s="77">
        <v>2013</v>
      </c>
      <c r="B4" s="77">
        <v>171.61</v>
      </c>
      <c r="C4" s="77">
        <v>265.57</v>
      </c>
      <c r="D4" s="60">
        <v>14</v>
      </c>
      <c r="E4" s="60">
        <f>(B4+C4+D4)</f>
        <v>451.18</v>
      </c>
      <c r="F4" s="78">
        <v>24350.93</v>
      </c>
      <c r="G4" s="83">
        <f>(D4/F4)</f>
        <v>5.7492670711139159E-4</v>
      </c>
      <c r="H4" s="83">
        <f>(B4/F4)</f>
        <v>7.0473694433847087E-3</v>
      </c>
      <c r="I4" s="83">
        <f>(C4/F4)</f>
        <v>1.0905948971969448E-2</v>
      </c>
      <c r="J4" s="83">
        <f>(E4/F4)</f>
        <v>1.852824512246555E-2</v>
      </c>
    </row>
    <row r="5" spans="1:15">
      <c r="A5" s="69">
        <v>2014</v>
      </c>
      <c r="B5" s="69">
        <v>206.48</v>
      </c>
      <c r="C5" s="69">
        <v>264.08</v>
      </c>
      <c r="D5" s="36">
        <v>14</v>
      </c>
      <c r="E5" s="36">
        <f t="shared" ref="E5:E7" si="0">(B5+C5+D5)</f>
        <v>484.55999999999995</v>
      </c>
      <c r="F5" s="79">
        <v>25054.23</v>
      </c>
      <c r="G5" s="84">
        <f>(D5/F5)</f>
        <v>5.5878787733648172E-4</v>
      </c>
      <c r="H5" s="84">
        <f>(B5/F5)</f>
        <v>8.2413229223169092E-3</v>
      </c>
      <c r="I5" s="84">
        <f>(C5/F5)</f>
        <v>1.0540335903358435E-2</v>
      </c>
      <c r="J5" s="84">
        <f>(E5/F5)</f>
        <v>1.9340446703011827E-2</v>
      </c>
    </row>
    <row r="6" spans="1:15">
      <c r="A6" s="69">
        <v>2015</v>
      </c>
      <c r="B6" s="69">
        <v>173.15</v>
      </c>
      <c r="C6" s="69">
        <v>316.95999999999998</v>
      </c>
      <c r="D6" s="36">
        <v>14</v>
      </c>
      <c r="E6" s="36">
        <f t="shared" si="0"/>
        <v>504.11</v>
      </c>
      <c r="F6" s="79">
        <v>26052.34</v>
      </c>
      <c r="G6" s="84">
        <f>(D6/F6)</f>
        <v>5.3737975168449356E-4</v>
      </c>
      <c r="H6" s="84">
        <f>(B6/F6)</f>
        <v>6.6462360002978622E-3</v>
      </c>
      <c r="I6" s="84">
        <f>(C6/F6)</f>
        <v>1.2166277578136934E-2</v>
      </c>
      <c r="J6" s="84">
        <f>(E6/F6)</f>
        <v>1.9349893330119289E-2</v>
      </c>
    </row>
    <row r="7" spans="1:15" ht="15" thickBot="1">
      <c r="A7" s="72">
        <v>2016</v>
      </c>
      <c r="B7" s="72">
        <v>181.42</v>
      </c>
      <c r="C7" s="72">
        <v>291.43</v>
      </c>
      <c r="D7" s="37">
        <v>14</v>
      </c>
      <c r="E7" s="37">
        <f t="shared" si="0"/>
        <v>486.85</v>
      </c>
      <c r="F7" s="80">
        <v>26797.47</v>
      </c>
      <c r="G7" s="85">
        <f>(D7/F7)</f>
        <v>5.2243737934961764E-4</v>
      </c>
      <c r="H7" s="85">
        <f>(B7/F7)</f>
        <v>6.7700420972576884E-3</v>
      </c>
      <c r="I7" s="85">
        <f>(C7/F7)</f>
        <v>1.087528039027565E-2</v>
      </c>
      <c r="J7" s="85">
        <f>(E7/F7)</f>
        <v>1.8167759866882956E-2</v>
      </c>
    </row>
    <row r="8" spans="1:15" ht="15" thickTop="1">
      <c r="A8" t="s">
        <v>151</v>
      </c>
    </row>
  </sheetData>
  <hyperlinks>
    <hyperlink ref="O1" location="Índice!A1" display="ÍNDICE" xr:uid="{7C0EFF9E-E085-4687-922A-168A92529747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949E-4475-418A-87D4-9B6DD1BC9742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1E908663-809E-40AD-A91D-22D965EEF2D1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D97D-0E47-4DF5-A953-94A967F7135D}">
  <sheetPr>
    <tabColor rgb="FF29C5D1"/>
  </sheetPr>
  <dimension ref="A1:N18"/>
  <sheetViews>
    <sheetView workbookViewId="0">
      <selection activeCell="N1" sqref="N1"/>
    </sheetView>
  </sheetViews>
  <sheetFormatPr defaultColWidth="11.42578125" defaultRowHeight="14.45"/>
  <cols>
    <col min="1" max="1" width="20.5703125" bestFit="1" customWidth="1"/>
  </cols>
  <sheetData>
    <row r="1" spans="1:14" ht="21">
      <c r="A1" s="81" t="s">
        <v>152</v>
      </c>
      <c r="N1" s="73" t="s">
        <v>32</v>
      </c>
    </row>
    <row r="2" spans="1:14" ht="15.95" thickBot="1">
      <c r="A2" s="82" t="s">
        <v>153</v>
      </c>
    </row>
    <row r="3" spans="1:14" ht="15" thickTop="1">
      <c r="A3" s="39" t="s">
        <v>154</v>
      </c>
      <c r="B3" s="39" t="s">
        <v>142</v>
      </c>
    </row>
    <row r="4" spans="1:14">
      <c r="A4" s="86" t="s">
        <v>155</v>
      </c>
      <c r="B4" s="60">
        <v>4.2699999999999996</v>
      </c>
    </row>
    <row r="5" spans="1:14">
      <c r="A5" t="s">
        <v>156</v>
      </c>
      <c r="B5" s="36">
        <v>4.2300000000000004</v>
      </c>
    </row>
    <row r="6" spans="1:14">
      <c r="A6" t="s">
        <v>157</v>
      </c>
      <c r="B6" s="36">
        <v>3.26</v>
      </c>
    </row>
    <row r="7" spans="1:14">
      <c r="A7" t="s">
        <v>158</v>
      </c>
      <c r="B7" s="36">
        <v>3.07</v>
      </c>
    </row>
    <row r="8" spans="1:14">
      <c r="A8" t="s">
        <v>159</v>
      </c>
      <c r="B8" s="36">
        <v>3.01</v>
      </c>
    </row>
    <row r="9" spans="1:14">
      <c r="A9" t="s">
        <v>160</v>
      </c>
      <c r="B9" s="36">
        <v>2.9</v>
      </c>
    </row>
    <row r="10" spans="1:14">
      <c r="A10" t="s">
        <v>161</v>
      </c>
      <c r="B10" s="36">
        <v>1.22</v>
      </c>
    </row>
    <row r="11" spans="1:14">
      <c r="A11" t="s">
        <v>162</v>
      </c>
      <c r="B11" s="36">
        <v>1.3</v>
      </c>
    </row>
    <row r="12" spans="1:14">
      <c r="A12" t="s">
        <v>61</v>
      </c>
      <c r="B12" s="36">
        <v>0.13</v>
      </c>
    </row>
    <row r="13" spans="1:14">
      <c r="A13" t="s">
        <v>163</v>
      </c>
      <c r="B13" s="36">
        <v>0.12</v>
      </c>
    </row>
    <row r="14" spans="1:14">
      <c r="A14" t="s">
        <v>164</v>
      </c>
      <c r="B14" s="36">
        <v>0.12</v>
      </c>
    </row>
    <row r="15" spans="1:14">
      <c r="A15" t="s">
        <v>65</v>
      </c>
      <c r="B15" s="36">
        <v>0.11</v>
      </c>
    </row>
    <row r="16" spans="1:14">
      <c r="A16" t="s">
        <v>165</v>
      </c>
      <c r="B16" s="36">
        <v>0.05</v>
      </c>
    </row>
    <row r="17" spans="1:2" ht="15" thickBot="1">
      <c r="A17" s="42" t="s">
        <v>166</v>
      </c>
      <c r="B17" s="37">
        <v>0.04</v>
      </c>
    </row>
    <row r="18" spans="1:2" ht="15" thickTop="1">
      <c r="A18" t="s">
        <v>167</v>
      </c>
    </row>
  </sheetData>
  <hyperlinks>
    <hyperlink ref="N1" location="Índice!A1" display="ÍNDICE" xr:uid="{7E6A3857-A5D9-4371-9FD5-5A2AA16F557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86877-C2BF-4D06-BC81-A0A6EA43E6A6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B7C6951C-0AD7-4088-A201-AABDDFBAE88C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A2CD-1AF3-44EC-96AE-AB872D941883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09566144-CA17-4BE3-95EE-079599BDF64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8962-02C1-4238-BD52-0BA49EE58B6A}">
  <sheetPr>
    <tabColor rgb="FF29C5D1"/>
  </sheetPr>
  <dimension ref="A1:O21"/>
  <sheetViews>
    <sheetView workbookViewId="0">
      <selection activeCell="O1" sqref="O1"/>
    </sheetView>
  </sheetViews>
  <sheetFormatPr defaultColWidth="11.42578125" defaultRowHeight="14.45"/>
  <sheetData>
    <row r="1" spans="1:15" ht="21">
      <c r="A1" s="20" t="s">
        <v>77</v>
      </c>
      <c r="O1" s="73" t="s">
        <v>32</v>
      </c>
    </row>
    <row r="2" spans="1:15" ht="15.95" thickBot="1">
      <c r="A2" s="21" t="s">
        <v>33</v>
      </c>
    </row>
    <row r="3" spans="1:15" ht="15" thickTop="1">
      <c r="A3" s="39" t="s">
        <v>34</v>
      </c>
      <c r="B3" s="39" t="s">
        <v>78</v>
      </c>
      <c r="C3" s="39" t="s">
        <v>79</v>
      </c>
      <c r="D3" s="39" t="s">
        <v>80</v>
      </c>
    </row>
    <row r="4" spans="1:15">
      <c r="A4" s="34" t="s">
        <v>54</v>
      </c>
      <c r="B4" s="35">
        <v>1.0411573892765824</v>
      </c>
      <c r="C4" s="35">
        <v>1.0362546304868037</v>
      </c>
      <c r="D4" s="40">
        <f>C4-B4</f>
        <v>-4.9027587897787495E-3</v>
      </c>
    </row>
    <row r="5" spans="1:15">
      <c r="A5" s="16" t="s">
        <v>55</v>
      </c>
      <c r="B5" s="17">
        <v>0.84613988892124459</v>
      </c>
      <c r="C5" s="17">
        <v>0.97873462556628443</v>
      </c>
      <c r="D5" s="41">
        <f t="shared" ref="D5:D20" si="0">C5-B5</f>
        <v>0.13259473664503985</v>
      </c>
    </row>
    <row r="6" spans="1:15">
      <c r="A6" s="16" t="s">
        <v>56</v>
      </c>
      <c r="B6" s="17">
        <v>0.86764022946512709</v>
      </c>
      <c r="C6" s="17">
        <v>0.99222176296394249</v>
      </c>
      <c r="D6" s="41">
        <f t="shared" si="0"/>
        <v>0.1245815334988154</v>
      </c>
    </row>
    <row r="7" spans="1:15">
      <c r="A7" s="16" t="s">
        <v>57</v>
      </c>
      <c r="B7" s="17">
        <v>1.3845827995985112</v>
      </c>
      <c r="C7" s="17">
        <v>1.2197195952844935</v>
      </c>
      <c r="D7" s="41">
        <f t="shared" si="0"/>
        <v>-0.16486320431401769</v>
      </c>
    </row>
    <row r="8" spans="1:15">
      <c r="A8" s="16" t="s">
        <v>58</v>
      </c>
      <c r="B8" s="17">
        <v>0.90865294921417561</v>
      </c>
      <c r="C8" s="17">
        <v>0.92945252748156448</v>
      </c>
      <c r="D8" s="41">
        <f t="shared" si="0"/>
        <v>2.0799578267388874E-2</v>
      </c>
    </row>
    <row r="9" spans="1:15">
      <c r="A9" s="16" t="s">
        <v>59</v>
      </c>
      <c r="B9" s="17">
        <v>1.1577493349316521</v>
      </c>
      <c r="C9" s="17">
        <v>1.0135806700876766</v>
      </c>
      <c r="D9" s="41">
        <f t="shared" si="0"/>
        <v>-0.1441686648439755</v>
      </c>
    </row>
    <row r="10" spans="1:15">
      <c r="A10" s="16" t="s">
        <v>60</v>
      </c>
      <c r="B10" s="17">
        <v>0.93391667030076697</v>
      </c>
      <c r="C10" s="17">
        <v>1.0811321953022766</v>
      </c>
      <c r="D10" s="41">
        <f t="shared" si="0"/>
        <v>0.14721552500150958</v>
      </c>
    </row>
    <row r="11" spans="1:15">
      <c r="A11" s="16" t="s">
        <v>61</v>
      </c>
      <c r="B11" s="17">
        <v>0.9510874280542595</v>
      </c>
      <c r="C11" s="17">
        <v>0.9139704624345466</v>
      </c>
      <c r="D11" s="41">
        <f t="shared" si="0"/>
        <v>-3.7116965619712894E-2</v>
      </c>
    </row>
    <row r="12" spans="1:15">
      <c r="A12" s="16" t="s">
        <v>62</v>
      </c>
      <c r="B12" s="17">
        <v>0.94785417071719624</v>
      </c>
      <c r="C12" s="17">
        <v>0.84799307067047935</v>
      </c>
      <c r="D12" s="41">
        <f t="shared" si="0"/>
        <v>-9.9861100046716889E-2</v>
      </c>
    </row>
    <row r="13" spans="1:15">
      <c r="A13" s="16" t="s">
        <v>63</v>
      </c>
      <c r="B13" s="17">
        <v>0.85851213449411334</v>
      </c>
      <c r="C13" s="17">
        <v>0.85913915255223794</v>
      </c>
      <c r="D13" s="41">
        <f t="shared" si="0"/>
        <v>6.2701805812459543E-4</v>
      </c>
    </row>
    <row r="14" spans="1:15">
      <c r="A14" s="16" t="s">
        <v>64</v>
      </c>
      <c r="B14" s="17">
        <v>1.1370504812681455</v>
      </c>
      <c r="C14" s="17">
        <v>0.95996539223369937</v>
      </c>
      <c r="D14" s="41">
        <f t="shared" si="0"/>
        <v>-0.17708508903444609</v>
      </c>
    </row>
    <row r="15" spans="1:15">
      <c r="A15" s="16" t="s">
        <v>65</v>
      </c>
      <c r="B15" s="17">
        <v>1.354020731788468</v>
      </c>
      <c r="C15" s="17">
        <v>0.90210733402710208</v>
      </c>
      <c r="D15" s="41">
        <f t="shared" si="0"/>
        <v>-0.45191339776136596</v>
      </c>
    </row>
    <row r="16" spans="1:15">
      <c r="A16" s="16" t="s">
        <v>66</v>
      </c>
      <c r="B16" s="17">
        <v>0.93289036643953638</v>
      </c>
      <c r="C16" s="17">
        <v>1.0983572990547446</v>
      </c>
      <c r="D16" s="41">
        <f t="shared" si="0"/>
        <v>0.16546693261520817</v>
      </c>
    </row>
    <row r="17" spans="1:4">
      <c r="A17" s="16" t="s">
        <v>67</v>
      </c>
      <c r="B17" s="17">
        <v>0.82044164017337129</v>
      </c>
      <c r="C17" s="17">
        <v>0.90376426980469271</v>
      </c>
      <c r="D17" s="41">
        <f t="shared" si="0"/>
        <v>8.3322629631321421E-2</v>
      </c>
    </row>
    <row r="18" spans="1:4">
      <c r="A18" s="16" t="s">
        <v>68</v>
      </c>
      <c r="B18" s="17">
        <v>0.97789509812977837</v>
      </c>
      <c r="C18" s="17">
        <v>1.1266517798339089</v>
      </c>
      <c r="D18" s="41">
        <f t="shared" si="0"/>
        <v>0.14875668170413048</v>
      </c>
    </row>
    <row r="19" spans="1:4">
      <c r="A19" s="16" t="s">
        <v>69</v>
      </c>
      <c r="B19" s="17">
        <v>1.0176237580230016</v>
      </c>
      <c r="C19" s="17">
        <v>1.2378981108402383</v>
      </c>
      <c r="D19" s="41">
        <f t="shared" si="0"/>
        <v>0.22027435281723662</v>
      </c>
    </row>
    <row r="20" spans="1:4" ht="15" thickBot="1">
      <c r="A20" s="42" t="s">
        <v>70</v>
      </c>
      <c r="B20" s="38">
        <v>0.86278492920406924</v>
      </c>
      <c r="C20" s="38">
        <v>0.89905712137530802</v>
      </c>
      <c r="D20" s="43">
        <f t="shared" si="0"/>
        <v>3.6272192171238782E-2</v>
      </c>
    </row>
    <row r="21" spans="1:4" ht="15" thickTop="1">
      <c r="A21" s="19" t="s">
        <v>76</v>
      </c>
    </row>
  </sheetData>
  <hyperlinks>
    <hyperlink ref="O1" location="Índice!A1" display="ÍNDICE" xr:uid="{DE2ACBAF-4DED-472D-8424-3AEAE34C4E7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9DC5-EC54-461F-B151-5056E20FC1E1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9005FB53-5A78-4182-89AC-CD8620772186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45DB-A4F9-4D45-B00C-E964EFE3ADCC}">
  <sheetPr>
    <tabColor rgb="FF29C5D1"/>
  </sheetPr>
  <dimension ref="A1:AB63"/>
  <sheetViews>
    <sheetView workbookViewId="0">
      <selection activeCell="L1" sqref="L1"/>
    </sheetView>
  </sheetViews>
  <sheetFormatPr defaultColWidth="9.140625" defaultRowHeight="14.45"/>
  <cols>
    <col min="1" max="1" width="20.7109375" customWidth="1"/>
    <col min="2" max="14" width="12.5703125" customWidth="1"/>
    <col min="15" max="25" width="16.85546875" customWidth="1"/>
  </cols>
  <sheetData>
    <row r="1" spans="1:14" ht="21">
      <c r="A1" s="20" t="s">
        <v>81</v>
      </c>
      <c r="L1" s="73" t="s">
        <v>32</v>
      </c>
    </row>
    <row r="2" spans="1:14" ht="15.95" thickBot="1">
      <c r="A2" s="21" t="s">
        <v>33</v>
      </c>
    </row>
    <row r="3" spans="1:14" s="46" customFormat="1" ht="72.95" thickTop="1">
      <c r="A3" s="47" t="s">
        <v>34</v>
      </c>
      <c r="B3" s="47" t="s">
        <v>42</v>
      </c>
      <c r="C3" s="47" t="s">
        <v>43</v>
      </c>
      <c r="D3" s="47" t="s">
        <v>44</v>
      </c>
      <c r="E3" s="48" t="s">
        <v>45</v>
      </c>
      <c r="F3" s="47" t="s">
        <v>46</v>
      </c>
      <c r="G3" s="49" t="s">
        <v>47</v>
      </c>
      <c r="H3" s="47" t="s">
        <v>48</v>
      </c>
      <c r="I3" s="47" t="s">
        <v>49</v>
      </c>
      <c r="J3" s="47" t="s">
        <v>50</v>
      </c>
      <c r="K3" s="47" t="s">
        <v>51</v>
      </c>
      <c r="L3" s="47" t="s">
        <v>52</v>
      </c>
      <c r="M3" s="47" t="s">
        <v>53</v>
      </c>
      <c r="N3" s="47" t="s">
        <v>73</v>
      </c>
    </row>
    <row r="4" spans="1:14">
      <c r="A4" s="16" t="s">
        <v>54</v>
      </c>
      <c r="B4" s="18">
        <v>1.0371819973933638</v>
      </c>
      <c r="C4" s="18">
        <v>1.4098517082379125</v>
      </c>
      <c r="D4" s="18">
        <v>1.3408900107683055</v>
      </c>
      <c r="E4" s="18">
        <v>1.7108952746232253</v>
      </c>
      <c r="F4" s="18">
        <v>1.0940090318824032</v>
      </c>
      <c r="G4" s="18">
        <v>1.2401213736126062</v>
      </c>
      <c r="H4" s="18">
        <v>0.98673300165837485</v>
      </c>
      <c r="I4" s="18">
        <v>0.44685497749402003</v>
      </c>
      <c r="J4" s="18">
        <v>0.84077194333504102</v>
      </c>
      <c r="K4" s="18">
        <v>0.4134883106761737</v>
      </c>
      <c r="L4" s="18">
        <v>0.99505796776594579</v>
      </c>
      <c r="M4" s="18">
        <v>0.97803307387161575</v>
      </c>
      <c r="N4" s="18">
        <v>1.0411573892765824</v>
      </c>
    </row>
    <row r="5" spans="1:14">
      <c r="A5" s="16" t="s">
        <v>55</v>
      </c>
      <c r="B5" s="18">
        <v>1.0029665343796703</v>
      </c>
      <c r="C5" s="18">
        <v>1.2056539245148485</v>
      </c>
      <c r="D5" s="18">
        <v>0.3306427892317973</v>
      </c>
      <c r="E5" s="18">
        <v>0.28333297541531122</v>
      </c>
      <c r="F5" s="18">
        <v>0.92450549200426735</v>
      </c>
      <c r="G5" s="18">
        <v>0.5519131436805973</v>
      </c>
      <c r="H5" s="18">
        <v>0.87396351575456055</v>
      </c>
      <c r="I5" s="18">
        <v>1.131986022086751</v>
      </c>
      <c r="J5" s="18">
        <v>0.78823776040260585</v>
      </c>
      <c r="K5" s="18">
        <v>1.3694367260257552</v>
      </c>
      <c r="L5" s="18">
        <v>0.78545360404801456</v>
      </c>
      <c r="M5" s="18">
        <v>0.90558617951075526</v>
      </c>
      <c r="N5" s="18">
        <v>0.84613988892124459</v>
      </c>
    </row>
    <row r="6" spans="1:14">
      <c r="A6" s="16" t="s">
        <v>56</v>
      </c>
      <c r="B6" s="18">
        <v>0.99285745376412726</v>
      </c>
      <c r="C6" s="18">
        <v>0.27055475298897624</v>
      </c>
      <c r="D6" s="18">
        <v>0.71685263918533615</v>
      </c>
      <c r="E6" s="18">
        <v>1.6175737141892315</v>
      </c>
      <c r="F6" s="18">
        <v>1.0687613832748344</v>
      </c>
      <c r="G6" s="18">
        <v>1.0300149686814499</v>
      </c>
      <c r="H6" s="18">
        <v>0.81757877280265345</v>
      </c>
      <c r="I6" s="18">
        <v>0.90195343703229758</v>
      </c>
      <c r="J6" s="18">
        <v>0.27939418804390337</v>
      </c>
      <c r="K6" s="18">
        <v>0.65598704346684733</v>
      </c>
      <c r="L6" s="18">
        <v>0.9970749720305454</v>
      </c>
      <c r="M6" s="18">
        <v>1.0630794281213214</v>
      </c>
      <c r="N6" s="18">
        <v>0.86764022946512709</v>
      </c>
    </row>
    <row r="7" spans="1:14">
      <c r="A7" s="16" t="s">
        <v>57</v>
      </c>
      <c r="B7" s="18">
        <v>1.0016632053362997</v>
      </c>
      <c r="C7" s="18">
        <v>1.6852737139043974</v>
      </c>
      <c r="D7" s="18">
        <v>2.4099176403876048</v>
      </c>
      <c r="E7" s="18">
        <v>2.2241638570101934</v>
      </c>
      <c r="F7" s="18">
        <v>1.0851844801105544</v>
      </c>
      <c r="G7" s="18">
        <v>1.2584173720775098</v>
      </c>
      <c r="H7" s="18">
        <v>1.1276948590381426</v>
      </c>
      <c r="I7" s="18">
        <v>1.6159258363643236</v>
      </c>
      <c r="J7" s="18">
        <v>1.0829503014911726</v>
      </c>
      <c r="K7" s="18">
        <v>0.75113020244295481</v>
      </c>
      <c r="L7" s="18">
        <v>1.3814223899869416</v>
      </c>
      <c r="M7" s="18">
        <v>0.991249737032043</v>
      </c>
      <c r="N7" s="18">
        <v>1.3845827995985112</v>
      </c>
    </row>
    <row r="8" spans="1:14">
      <c r="A8" s="16" t="s">
        <v>58</v>
      </c>
      <c r="B8" s="18">
        <v>1.0021618246443806</v>
      </c>
      <c r="C8" s="18">
        <v>1.2903730895922048</v>
      </c>
      <c r="D8" s="18">
        <v>0.98561960803482074</v>
      </c>
      <c r="E8" s="18">
        <v>0.9566296159183626</v>
      </c>
      <c r="F8" s="18">
        <v>1.0176428977963157</v>
      </c>
      <c r="G8" s="18">
        <v>1.0232532885046723</v>
      </c>
      <c r="H8" s="18">
        <v>0.98673300165837485</v>
      </c>
      <c r="I8" s="18">
        <v>0.80281709003177049</v>
      </c>
      <c r="J8" s="18">
        <v>0.35537568888372623</v>
      </c>
      <c r="K8" s="18">
        <v>0.42294992688760058</v>
      </c>
      <c r="L8" s="18">
        <v>0.87717483377318273</v>
      </c>
      <c r="M8" s="18">
        <v>1.1831045248446965</v>
      </c>
      <c r="N8" s="18">
        <v>0.90865294921417561</v>
      </c>
    </row>
    <row r="9" spans="1:14">
      <c r="A9" s="16" t="s">
        <v>59</v>
      </c>
      <c r="B9" s="18">
        <v>1.0376393139464439</v>
      </c>
      <c r="C9" s="18">
        <v>0.88613513794621757</v>
      </c>
      <c r="D9" s="18">
        <v>1.8524068565530962</v>
      </c>
      <c r="E9" s="18">
        <v>1.533906108282892</v>
      </c>
      <c r="F9" s="18">
        <v>1.0812915005546071</v>
      </c>
      <c r="G9" s="18">
        <v>1.2367085151978545</v>
      </c>
      <c r="H9" s="18">
        <v>1.1276948590381426</v>
      </c>
      <c r="I9" s="18">
        <v>1.4071612537359866</v>
      </c>
      <c r="J9" s="18">
        <v>0.38419834361001876</v>
      </c>
      <c r="K9" s="18">
        <v>1.1052308958311596</v>
      </c>
      <c r="L9" s="18">
        <v>1.2218347825338085</v>
      </c>
      <c r="M9" s="18">
        <v>1.0187844519495997</v>
      </c>
      <c r="N9" s="18">
        <v>1.1577493349316521</v>
      </c>
    </row>
    <row r="10" spans="1:14">
      <c r="A10" s="16" t="s">
        <v>60</v>
      </c>
      <c r="B10" s="18">
        <v>1.0241841423680973</v>
      </c>
      <c r="C10" s="18">
        <v>1.0986162697128126</v>
      </c>
      <c r="D10" s="18">
        <v>0.74481205483622448</v>
      </c>
      <c r="E10" s="18">
        <v>0.50263589988930923</v>
      </c>
      <c r="F10" s="18">
        <v>0.92160262104200807</v>
      </c>
      <c r="G10" s="18">
        <v>0.99123645472249267</v>
      </c>
      <c r="H10" s="18">
        <v>0.90215588723051421</v>
      </c>
      <c r="I10" s="18">
        <v>0.92506264856294174</v>
      </c>
      <c r="J10" s="18">
        <v>1.5715844721406371</v>
      </c>
      <c r="K10" s="18">
        <v>0.68626336854993242</v>
      </c>
      <c r="L10" s="18">
        <v>0.89842980736998923</v>
      </c>
      <c r="M10" s="18">
        <v>0.94041641718424585</v>
      </c>
      <c r="N10" s="18">
        <v>0.93391667030076697</v>
      </c>
    </row>
    <row r="11" spans="1:14">
      <c r="A11" s="16" t="s">
        <v>61</v>
      </c>
      <c r="B11" s="18">
        <v>0.99220542121891209</v>
      </c>
      <c r="C11" s="18">
        <v>0.95012999113637109</v>
      </c>
      <c r="D11" s="18">
        <v>0.85741372715645858</v>
      </c>
      <c r="E11" s="18">
        <v>0.87222112039615429</v>
      </c>
      <c r="F11" s="18">
        <v>0.95958077444432743</v>
      </c>
      <c r="G11" s="18">
        <v>0.88118591729070039</v>
      </c>
      <c r="H11" s="18">
        <v>1.0431177446102819</v>
      </c>
      <c r="I11" s="18">
        <v>1.0252389615031763</v>
      </c>
      <c r="J11" s="18">
        <v>0.8178977421082444</v>
      </c>
      <c r="K11" s="18">
        <v>1.0467878353194371</v>
      </c>
      <c r="L11" s="18">
        <v>0.88855695234394538</v>
      </c>
      <c r="M11" s="18">
        <v>1.0787129491231056</v>
      </c>
      <c r="N11" s="18">
        <v>0.9510874280542595</v>
      </c>
    </row>
    <row r="12" spans="1:14">
      <c r="A12" s="16" t="s">
        <v>62</v>
      </c>
      <c r="B12" s="18">
        <v>0.95539602321765027</v>
      </c>
      <c r="C12" s="18">
        <v>0.56684409106865474</v>
      </c>
      <c r="D12" s="18">
        <v>0.53322175267003469</v>
      </c>
      <c r="E12" s="18">
        <v>0.55258729366712867</v>
      </c>
      <c r="F12" s="18">
        <v>0.97587900856019272</v>
      </c>
      <c r="G12" s="18">
        <v>0.76687906507066494</v>
      </c>
      <c r="H12" s="18">
        <v>0.90215588723051421</v>
      </c>
      <c r="I12" s="18">
        <v>1.2550461458603868</v>
      </c>
      <c r="J12" s="18">
        <v>0.32874390864590358</v>
      </c>
      <c r="K12" s="18">
        <v>2.7023698882721496</v>
      </c>
      <c r="L12" s="18">
        <v>0.78723440519491428</v>
      </c>
      <c r="M12" s="18">
        <v>1.0478925791481597</v>
      </c>
      <c r="N12" s="18">
        <v>0.94785417071719624</v>
      </c>
    </row>
    <row r="13" spans="1:14">
      <c r="A13" s="16" t="s">
        <v>63</v>
      </c>
      <c r="B13" s="18">
        <v>0.96643609821399246</v>
      </c>
      <c r="C13" s="18">
        <v>0.60168826380208351</v>
      </c>
      <c r="D13" s="18">
        <v>0.6466034480391204</v>
      </c>
      <c r="E13" s="18">
        <v>0.5083803101737584</v>
      </c>
      <c r="F13" s="18">
        <v>0.94367645069681994</v>
      </c>
      <c r="G13" s="18">
        <v>0.92274436866913134</v>
      </c>
      <c r="H13" s="18">
        <v>0.64842454394693194</v>
      </c>
      <c r="I13" s="18">
        <v>1.2573930552495631</v>
      </c>
      <c r="J13" s="18">
        <v>0.33328258630075541</v>
      </c>
      <c r="K13" s="18">
        <v>1.4962137395710737</v>
      </c>
      <c r="L13" s="18">
        <v>0.92941017011797211</v>
      </c>
      <c r="M13" s="18">
        <v>1.0478925791481597</v>
      </c>
      <c r="N13" s="18">
        <v>0.85851213449411334</v>
      </c>
    </row>
    <row r="14" spans="1:14">
      <c r="A14" s="16" t="s">
        <v>64</v>
      </c>
      <c r="B14" s="18">
        <v>1.0038593594629508</v>
      </c>
      <c r="C14" s="18">
        <v>1.0391762103440223</v>
      </c>
      <c r="D14" s="18">
        <v>0.98413066197684418</v>
      </c>
      <c r="E14" s="18">
        <v>1.5608167417615391</v>
      </c>
      <c r="F14" s="18">
        <v>1.0235973992131104</v>
      </c>
      <c r="G14" s="18">
        <v>1.0402166035575182</v>
      </c>
      <c r="H14" s="18">
        <v>1.2968490878938639</v>
      </c>
      <c r="I14" s="18">
        <v>0.86108184813921251</v>
      </c>
      <c r="J14" s="18">
        <v>0.5493874444552399</v>
      </c>
      <c r="K14" s="18">
        <v>2.2930321601651276</v>
      </c>
      <c r="L14" s="18">
        <v>1.1086934324607116</v>
      </c>
      <c r="M14" s="18">
        <v>0.88376482578760462</v>
      </c>
      <c r="N14" s="18">
        <v>1.1370504812681455</v>
      </c>
    </row>
    <row r="15" spans="1:14">
      <c r="A15" s="16" t="s">
        <v>65</v>
      </c>
      <c r="B15" s="18">
        <v>0.97374020863502508</v>
      </c>
      <c r="C15" s="18">
        <v>0.66454441853689616</v>
      </c>
      <c r="D15" s="18">
        <v>0.7632893050557169</v>
      </c>
      <c r="E15" s="18">
        <v>0.3502620247260147</v>
      </c>
      <c r="F15" s="18">
        <v>0.91595859855917117</v>
      </c>
      <c r="G15" s="18">
        <v>0.78252160528664838</v>
      </c>
      <c r="H15" s="18">
        <v>1.3532338308457712</v>
      </c>
      <c r="I15" s="18">
        <v>1.461442815521858</v>
      </c>
      <c r="J15" s="18">
        <v>6.5357185470425136</v>
      </c>
      <c r="K15" s="18">
        <v>0.70328650865691</v>
      </c>
      <c r="L15" s="18">
        <v>0.81573850669165693</v>
      </c>
      <c r="M15" s="18">
        <v>0.9285124119034327</v>
      </c>
      <c r="N15" s="18">
        <v>1.354020731788468</v>
      </c>
    </row>
    <row r="16" spans="1:14">
      <c r="A16" s="16" t="s">
        <v>66</v>
      </c>
      <c r="B16" s="18">
        <v>1.0307138261328632</v>
      </c>
      <c r="C16" s="18">
        <v>1.1473525636013993</v>
      </c>
      <c r="D16" s="18">
        <v>1.0169939547254554</v>
      </c>
      <c r="E16" s="18">
        <v>0.37224499698915375</v>
      </c>
      <c r="F16" s="18">
        <v>1.0252260643961024</v>
      </c>
      <c r="G16" s="18">
        <v>0.92252203161496094</v>
      </c>
      <c r="H16" s="18">
        <v>0.73300165837479281</v>
      </c>
      <c r="I16" s="18">
        <v>1.3554371477668548</v>
      </c>
      <c r="J16" s="18">
        <v>0.96329021301803797</v>
      </c>
      <c r="K16" s="18">
        <v>0.48904164912745524</v>
      </c>
      <c r="L16" s="18">
        <v>1.1862306741199415</v>
      </c>
      <c r="M16" s="18">
        <v>0.95262961740741803</v>
      </c>
      <c r="N16" s="18">
        <v>0.93289036643953638</v>
      </c>
    </row>
    <row r="17" spans="1:14">
      <c r="A17" s="16" t="s">
        <v>67</v>
      </c>
      <c r="B17" s="18">
        <v>0.99067833386942672</v>
      </c>
      <c r="C17" s="18">
        <v>0.90480979261380678</v>
      </c>
      <c r="D17" s="18">
        <v>0.56797478375309418</v>
      </c>
      <c r="E17" s="18">
        <v>0.79434423464649762</v>
      </c>
      <c r="F17" s="18">
        <v>0.90667160019629855</v>
      </c>
      <c r="G17" s="18">
        <v>0.99453068972449743</v>
      </c>
      <c r="H17" s="18">
        <v>1.1276948590381426</v>
      </c>
      <c r="I17" s="18">
        <v>0.56749137300322117</v>
      </c>
      <c r="J17" s="18">
        <v>0.46378495033553463</v>
      </c>
      <c r="K17" s="18">
        <v>0.80751482541175978</v>
      </c>
      <c r="L17" s="18">
        <v>0.81421805997741836</v>
      </c>
      <c r="M17" s="18">
        <v>0.90558617951075526</v>
      </c>
      <c r="N17" s="18">
        <v>0.82044164017337129</v>
      </c>
    </row>
    <row r="18" spans="1:14">
      <c r="A18" s="16" t="s">
        <v>68</v>
      </c>
      <c r="B18" s="18">
        <v>1.0156126640600336</v>
      </c>
      <c r="C18" s="18">
        <v>1.4513850511773951</v>
      </c>
      <c r="D18" s="18">
        <v>0.7366215216539661</v>
      </c>
      <c r="E18" s="18">
        <v>0.41188219574262835</v>
      </c>
      <c r="F18" s="18">
        <v>0.92191645120147514</v>
      </c>
      <c r="G18" s="18">
        <v>0.89126281545380659</v>
      </c>
      <c r="H18" s="18">
        <v>1.0431177446102819</v>
      </c>
      <c r="I18" s="18">
        <v>1.2234625114468387</v>
      </c>
      <c r="J18" s="18">
        <v>1.270840497456424</v>
      </c>
      <c r="K18" s="18">
        <v>1.1500632250535996</v>
      </c>
      <c r="L18" s="18">
        <v>0.77544453946674052</v>
      </c>
      <c r="M18" s="18">
        <v>0.84313196023415149</v>
      </c>
      <c r="N18" s="18">
        <v>0.97789509812977837</v>
      </c>
    </row>
    <row r="19" spans="1:14">
      <c r="A19" s="16" t="s">
        <v>69</v>
      </c>
      <c r="B19" s="18">
        <v>1.0236418859843408</v>
      </c>
      <c r="C19" s="18">
        <v>0.7053098232380971</v>
      </c>
      <c r="D19" s="18">
        <v>1.4013026927951293</v>
      </c>
      <c r="E19" s="18">
        <v>2.0689896344280867</v>
      </c>
      <c r="F19" s="18">
        <v>1.1007455110756728</v>
      </c>
      <c r="G19" s="18">
        <v>1.2602218566159789</v>
      </c>
      <c r="H19" s="18">
        <v>1.381426202321725</v>
      </c>
      <c r="I19" s="18">
        <v>0.30883525568895631</v>
      </c>
      <c r="J19" s="18">
        <v>0.30855360709687785</v>
      </c>
      <c r="K19" s="18">
        <v>0.44828271763110294</v>
      </c>
      <c r="L19" s="18">
        <v>1.3309320934432536</v>
      </c>
      <c r="M19" s="18">
        <v>0.87324381595679967</v>
      </c>
      <c r="N19" s="18">
        <v>1.0176237580230016</v>
      </c>
    </row>
    <row r="20" spans="1:14">
      <c r="A20" s="16" t="s">
        <v>70</v>
      </c>
      <c r="B20" s="18">
        <v>0.94906170737241502</v>
      </c>
      <c r="C20" s="18">
        <v>1.1223011975839015</v>
      </c>
      <c r="D20" s="18">
        <v>1.1113065531769963</v>
      </c>
      <c r="E20" s="18">
        <v>0.679134002140517</v>
      </c>
      <c r="F20" s="18">
        <v>1.0337507349918387</v>
      </c>
      <c r="G20" s="18">
        <v>1.2062499302389129</v>
      </c>
      <c r="H20" s="18">
        <v>0.64842454394693194</v>
      </c>
      <c r="I20" s="18">
        <v>0.45280962051184037</v>
      </c>
      <c r="J20" s="18">
        <v>0.12598780563336434</v>
      </c>
      <c r="K20" s="18">
        <v>0.45892097691096301</v>
      </c>
      <c r="L20" s="18">
        <v>1.2070928086750163</v>
      </c>
      <c r="M20" s="18">
        <v>1.3583792692661329</v>
      </c>
      <c r="N20" s="18">
        <v>0.86278492920406924</v>
      </c>
    </row>
    <row r="21" spans="1:14">
      <c r="A21" s="16" t="s">
        <v>71</v>
      </c>
      <c r="B21" s="18">
        <f t="shared" ref="B21:N21" si="0">AVERAGE(B4:B20)</f>
        <v>0.99999999999999956</v>
      </c>
      <c r="C21" s="18">
        <f t="shared" si="0"/>
        <v>1</v>
      </c>
      <c r="D21" s="18">
        <f t="shared" si="0"/>
        <v>1</v>
      </c>
      <c r="E21" s="18">
        <f t="shared" si="0"/>
        <v>1.0000000000000002</v>
      </c>
      <c r="F21" s="18">
        <f t="shared" si="0"/>
        <v>1.0000000000000002</v>
      </c>
      <c r="G21" s="18">
        <f t="shared" si="0"/>
        <v>1</v>
      </c>
      <c r="H21" s="18">
        <f t="shared" si="0"/>
        <v>1</v>
      </c>
      <c r="I21" s="18">
        <f t="shared" si="0"/>
        <v>0.99999999999999978</v>
      </c>
      <c r="J21" s="18">
        <f t="shared" si="0"/>
        <v>1.0000000000000002</v>
      </c>
      <c r="K21" s="18">
        <f t="shared" si="0"/>
        <v>1.0000000000000002</v>
      </c>
      <c r="L21" s="18">
        <f t="shared" si="0"/>
        <v>1</v>
      </c>
      <c r="M21" s="18">
        <f t="shared" si="0"/>
        <v>1</v>
      </c>
      <c r="N21" s="18">
        <f t="shared" si="0"/>
        <v>1</v>
      </c>
    </row>
    <row r="22" spans="1:14">
      <c r="A22" s="16" t="s">
        <v>74</v>
      </c>
      <c r="B22" s="18">
        <f t="shared" ref="B22:N22" si="1">MAX(B4:B20)</f>
        <v>1.0376393139464439</v>
      </c>
      <c r="C22" s="18">
        <f t="shared" si="1"/>
        <v>1.6852737139043974</v>
      </c>
      <c r="D22" s="18">
        <f t="shared" si="1"/>
        <v>2.4099176403876048</v>
      </c>
      <c r="E22" s="18">
        <f t="shared" si="1"/>
        <v>2.2241638570101934</v>
      </c>
      <c r="F22" s="18">
        <f t="shared" si="1"/>
        <v>1.1007455110756728</v>
      </c>
      <c r="G22" s="18">
        <f t="shared" si="1"/>
        <v>1.2602218566159789</v>
      </c>
      <c r="H22" s="18">
        <f t="shared" si="1"/>
        <v>1.381426202321725</v>
      </c>
      <c r="I22" s="18">
        <f t="shared" si="1"/>
        <v>1.6159258363643236</v>
      </c>
      <c r="J22" s="18">
        <f t="shared" si="1"/>
        <v>6.5357185470425136</v>
      </c>
      <c r="K22" s="18">
        <f t="shared" si="1"/>
        <v>2.7023698882721496</v>
      </c>
      <c r="L22" s="18">
        <f t="shared" si="1"/>
        <v>1.3814223899869416</v>
      </c>
      <c r="M22" s="18">
        <f t="shared" si="1"/>
        <v>1.3583792692661329</v>
      </c>
      <c r="N22" s="18">
        <f t="shared" si="1"/>
        <v>1.3845827995985112</v>
      </c>
    </row>
    <row r="23" spans="1:14" ht="15" thickBot="1">
      <c r="A23" s="16" t="s">
        <v>75</v>
      </c>
      <c r="B23" s="18">
        <f t="shared" ref="B23:N23" si="2">MIN(B4:B20)</f>
        <v>0.94906170737241502</v>
      </c>
      <c r="C23" s="18">
        <f t="shared" si="2"/>
        <v>0.27055475298897624</v>
      </c>
      <c r="D23" s="18">
        <f t="shared" si="2"/>
        <v>0.3306427892317973</v>
      </c>
      <c r="E23" s="18">
        <f t="shared" si="2"/>
        <v>0.28333297541531122</v>
      </c>
      <c r="F23" s="18">
        <f t="shared" si="2"/>
        <v>0.90667160019629855</v>
      </c>
      <c r="G23" s="18">
        <f t="shared" si="2"/>
        <v>0.5519131436805973</v>
      </c>
      <c r="H23" s="18">
        <f t="shared" si="2"/>
        <v>0.64842454394693194</v>
      </c>
      <c r="I23" s="18">
        <f t="shared" si="2"/>
        <v>0.30883525568895631</v>
      </c>
      <c r="J23" s="18">
        <f t="shared" si="2"/>
        <v>0.12598780563336434</v>
      </c>
      <c r="K23" s="18">
        <f t="shared" si="2"/>
        <v>0.4134883106761737</v>
      </c>
      <c r="L23" s="18">
        <f t="shared" si="2"/>
        <v>0.77544453946674052</v>
      </c>
      <c r="M23" s="18">
        <f t="shared" si="2"/>
        <v>0.84313196023415149</v>
      </c>
      <c r="N23" s="18">
        <f t="shared" si="2"/>
        <v>0.82044164017337129</v>
      </c>
    </row>
    <row r="24" spans="1:14" ht="15.6" thickTop="1" thickBot="1">
      <c r="A24" s="98" t="s">
        <v>82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ht="15" thickTop="1">
      <c r="A25" s="16" t="s">
        <v>54</v>
      </c>
      <c r="B25" s="18">
        <v>1.0746153005364711</v>
      </c>
      <c r="C25" s="18">
        <v>1.15088764436582</v>
      </c>
      <c r="D25" s="18">
        <v>1.1958177599271909</v>
      </c>
      <c r="E25" s="18">
        <v>1.8412892598953736</v>
      </c>
      <c r="F25" s="18">
        <v>1.0567080430468228</v>
      </c>
      <c r="G25" s="18">
        <v>1.1756647080350984</v>
      </c>
      <c r="H25" s="18">
        <v>1.1492634880630623</v>
      </c>
      <c r="I25" s="18">
        <v>0.90558893070138857</v>
      </c>
      <c r="J25" s="18">
        <v>0.27870945903314959</v>
      </c>
      <c r="K25" s="18">
        <v>0.68479875566281223</v>
      </c>
      <c r="L25" s="18">
        <v>1.0591819143379329</v>
      </c>
      <c r="M25" s="18">
        <v>0.86253030223652094</v>
      </c>
      <c r="N25" s="18">
        <v>1.0362546304868037</v>
      </c>
    </row>
    <row r="26" spans="1:14">
      <c r="A26" s="16" t="s">
        <v>55</v>
      </c>
      <c r="B26" s="18">
        <v>0.94759837429945304</v>
      </c>
      <c r="C26" s="18">
        <v>1.3990875570384642</v>
      </c>
      <c r="D26" s="18">
        <v>0.3828903507859247</v>
      </c>
      <c r="E26" s="18">
        <v>0.30097997517520525</v>
      </c>
      <c r="F26" s="18">
        <v>0.96093143082815879</v>
      </c>
      <c r="G26" s="18">
        <v>0.61384723049974599</v>
      </c>
      <c r="H26" s="18">
        <v>0.85631397149796806</v>
      </c>
      <c r="I26" s="18">
        <v>1.1597514075781006</v>
      </c>
      <c r="J26" s="18">
        <v>0.79181704573246348</v>
      </c>
      <c r="K26" s="18">
        <v>2.1625223863036176</v>
      </c>
      <c r="L26" s="18">
        <v>0.62884309449109577</v>
      </c>
      <c r="M26" s="18">
        <v>1.5402326825652157</v>
      </c>
      <c r="N26" s="18">
        <v>0.97873462556628443</v>
      </c>
    </row>
    <row r="27" spans="1:14">
      <c r="A27" s="16" t="s">
        <v>56</v>
      </c>
      <c r="B27" s="18">
        <v>0.99722567988784017</v>
      </c>
      <c r="C27" s="18">
        <v>0.37730164629127599</v>
      </c>
      <c r="D27" s="18">
        <v>0.80720226825334973</v>
      </c>
      <c r="E27" s="18">
        <v>2.5041533934577083</v>
      </c>
      <c r="F27" s="18">
        <v>1.0478941804169586</v>
      </c>
      <c r="G27" s="18">
        <v>1.0111638342714506</v>
      </c>
      <c r="H27" s="18">
        <v>0.8337793933006532</v>
      </c>
      <c r="I27" s="18">
        <v>0.81498943471032548</v>
      </c>
      <c r="J27" s="18">
        <v>0.75769110498396541</v>
      </c>
      <c r="K27" s="18">
        <v>0.67526116853658902</v>
      </c>
      <c r="L27" s="18">
        <v>1.3448879984147035</v>
      </c>
      <c r="M27" s="18">
        <v>0.73511105304248947</v>
      </c>
      <c r="N27" s="18">
        <v>0.99222176296394249</v>
      </c>
    </row>
    <row r="28" spans="1:14">
      <c r="A28" s="16" t="s">
        <v>57</v>
      </c>
      <c r="B28" s="18">
        <v>1.006368696274494</v>
      </c>
      <c r="C28" s="18">
        <v>1.4502204813508341</v>
      </c>
      <c r="D28" s="18">
        <v>2.2195209187487861</v>
      </c>
      <c r="E28" s="18">
        <v>1.6474693378011236</v>
      </c>
      <c r="F28" s="18">
        <v>1.0574495681218612</v>
      </c>
      <c r="G28" s="18">
        <v>1.2111386306796372</v>
      </c>
      <c r="H28" s="18">
        <v>1.1492634880630623</v>
      </c>
      <c r="I28" s="18">
        <v>0.93508358073700304</v>
      </c>
      <c r="J28" s="18">
        <v>1.1435881669273373</v>
      </c>
      <c r="K28" s="18">
        <v>0.68693329414745097</v>
      </c>
      <c r="L28" s="18">
        <v>1.310741098692221</v>
      </c>
      <c r="M28" s="18">
        <v>0.81885788187011477</v>
      </c>
      <c r="N28" s="18">
        <v>1.2197195952844935</v>
      </c>
    </row>
    <row r="29" spans="1:14">
      <c r="A29" s="16" t="s">
        <v>58</v>
      </c>
      <c r="B29" s="18">
        <v>0.9717074201236886</v>
      </c>
      <c r="C29" s="18">
        <v>1.1884478312875066</v>
      </c>
      <c r="D29" s="18">
        <v>0.91462561240559215</v>
      </c>
      <c r="E29" s="18">
        <v>0.81303681605769729</v>
      </c>
      <c r="F29" s="18">
        <v>0.97577990728295572</v>
      </c>
      <c r="G29" s="18">
        <v>0.99119898388316352</v>
      </c>
      <c r="H29" s="18">
        <v>0.78871023690602327</v>
      </c>
      <c r="I29" s="18">
        <v>1.0989312907959066</v>
      </c>
      <c r="J29" s="18">
        <v>1.2935642229105639</v>
      </c>
      <c r="K29" s="18">
        <v>0.49880403190254213</v>
      </c>
      <c r="L29" s="18">
        <v>0.7784970584602865</v>
      </c>
      <c r="M29" s="18">
        <v>0.84012691776284509</v>
      </c>
      <c r="N29" s="18">
        <v>0.92945252748156448</v>
      </c>
    </row>
    <row r="30" spans="1:14">
      <c r="A30" s="16" t="s">
        <v>59</v>
      </c>
      <c r="B30" s="18">
        <v>1.0398405560541515</v>
      </c>
      <c r="C30" s="18">
        <v>0.95669177843144082</v>
      </c>
      <c r="D30" s="18">
        <v>1.7512978891842925</v>
      </c>
      <c r="E30" s="18">
        <v>1.0983128918674157</v>
      </c>
      <c r="F30" s="18">
        <v>1.0438329721205042</v>
      </c>
      <c r="G30" s="18">
        <v>1.1556270695023851</v>
      </c>
      <c r="H30" s="18">
        <v>0.94645228428722794</v>
      </c>
      <c r="I30" s="18">
        <v>0.99267505865360517</v>
      </c>
      <c r="J30" s="18">
        <v>0.6989441036892472</v>
      </c>
      <c r="K30" s="18">
        <v>0.51490815527747558</v>
      </c>
      <c r="L30" s="18">
        <v>1.1557631236376358</v>
      </c>
      <c r="M30" s="18">
        <v>0.80862215834673834</v>
      </c>
      <c r="N30" s="18">
        <v>1.0135806700876766</v>
      </c>
    </row>
    <row r="31" spans="1:14">
      <c r="A31" s="16" t="s">
        <v>60</v>
      </c>
      <c r="B31" s="18">
        <v>0.99847945627543344</v>
      </c>
      <c r="C31" s="18">
        <v>1.1250988499721815</v>
      </c>
      <c r="D31" s="18">
        <v>0.77795698061614937</v>
      </c>
      <c r="E31" s="18">
        <v>0.52608264568439234</v>
      </c>
      <c r="F31" s="18">
        <v>0.92828150897077466</v>
      </c>
      <c r="G31" s="18">
        <v>1.0355181672338947</v>
      </c>
      <c r="H31" s="18">
        <v>1.0816597534711176</v>
      </c>
      <c r="I31" s="18">
        <v>1.0387878695453752</v>
      </c>
      <c r="J31" s="18">
        <v>0.95164784419771042</v>
      </c>
      <c r="K31" s="18">
        <v>1.3980320617337689</v>
      </c>
      <c r="L31" s="18">
        <v>1.5718085233613013</v>
      </c>
      <c r="M31" s="18">
        <v>1.5402326825652157</v>
      </c>
      <c r="N31" s="18">
        <v>1.0811321953022766</v>
      </c>
    </row>
    <row r="32" spans="1:14">
      <c r="A32" s="16" t="s">
        <v>61</v>
      </c>
      <c r="B32" s="18">
        <v>1.0075284745876485</v>
      </c>
      <c r="C32" s="18">
        <v>0.94866408382949874</v>
      </c>
      <c r="D32" s="18">
        <v>0.96305351092626468</v>
      </c>
      <c r="E32" s="18">
        <v>0.51738706476398921</v>
      </c>
      <c r="F32" s="18">
        <v>0.99482632389653813</v>
      </c>
      <c r="G32" s="18">
        <v>0.90764267126389864</v>
      </c>
      <c r="H32" s="18">
        <v>1.3070055354442671</v>
      </c>
      <c r="I32" s="18">
        <v>0.42194335954384748</v>
      </c>
      <c r="J32" s="18">
        <v>1.1074017122382269</v>
      </c>
      <c r="K32" s="18">
        <v>1.1604536117981594</v>
      </c>
      <c r="L32" s="18">
        <v>0.75755308379061193</v>
      </c>
      <c r="M32" s="18">
        <v>0.8741861171316091</v>
      </c>
      <c r="N32" s="18">
        <v>0.9139704624345466</v>
      </c>
    </row>
    <row r="33" spans="1:14">
      <c r="A33" s="16" t="s">
        <v>62</v>
      </c>
      <c r="B33" s="18">
        <v>0.93462782987596149</v>
      </c>
      <c r="C33" s="18">
        <v>0.59387488544366895</v>
      </c>
      <c r="D33" s="18">
        <v>0.60826404099039089</v>
      </c>
      <c r="E33" s="18">
        <v>0.38644342491631295</v>
      </c>
      <c r="F33" s="18">
        <v>0.99074795574708818</v>
      </c>
      <c r="G33" s="18">
        <v>0.77933071914288499</v>
      </c>
      <c r="H33" s="18">
        <v>1.0140560188791727</v>
      </c>
      <c r="I33" s="18">
        <v>0.84953374756910038</v>
      </c>
      <c r="J33" s="18">
        <v>0.98620232555800891</v>
      </c>
      <c r="K33" s="18">
        <v>1.4285136093378641</v>
      </c>
      <c r="L33" s="18">
        <v>0.74179198834877758</v>
      </c>
      <c r="M33" s="18">
        <v>0.86253030223652094</v>
      </c>
      <c r="N33" s="18">
        <v>0.84799307067047935</v>
      </c>
    </row>
    <row r="34" spans="1:14">
      <c r="A34" s="16" t="s">
        <v>63</v>
      </c>
      <c r="B34" s="18">
        <v>1.0168799308931094</v>
      </c>
      <c r="C34" s="18">
        <v>0.72598281617562821</v>
      </c>
      <c r="D34" s="18">
        <v>0.58979462125684701</v>
      </c>
      <c r="E34" s="18">
        <v>0.39622680276229549</v>
      </c>
      <c r="F34" s="18">
        <v>0.96796494615737705</v>
      </c>
      <c r="G34" s="18">
        <v>1.0100657310870671</v>
      </c>
      <c r="H34" s="18">
        <v>0.81124481510333823</v>
      </c>
      <c r="I34" s="18">
        <v>0.88495596576788671</v>
      </c>
      <c r="J34" s="18">
        <v>1.2744282814982626</v>
      </c>
      <c r="K34" s="18">
        <v>1.1166225679623929</v>
      </c>
      <c r="L34" s="18">
        <v>0.67537643419980697</v>
      </c>
      <c r="M34" s="18">
        <v>0.84012691776284509</v>
      </c>
      <c r="N34" s="18">
        <v>0.85913915255223794</v>
      </c>
    </row>
    <row r="35" spans="1:14">
      <c r="A35" s="16" t="s">
        <v>64</v>
      </c>
      <c r="B35" s="18">
        <v>1.0282275212212297</v>
      </c>
      <c r="C35" s="18">
        <v>1.0198662446467237</v>
      </c>
      <c r="D35" s="18">
        <v>0.87213196633291934</v>
      </c>
      <c r="E35" s="18">
        <v>1.4228144281009705</v>
      </c>
      <c r="F35" s="18">
        <v>1.0265857996910666</v>
      </c>
      <c r="G35" s="18">
        <v>1.0409676058362485</v>
      </c>
      <c r="H35" s="18">
        <v>1.2168672226550075</v>
      </c>
      <c r="I35" s="18">
        <v>0.50045268259608633</v>
      </c>
      <c r="J35" s="18">
        <v>0.68159436160826448</v>
      </c>
      <c r="K35" s="18">
        <v>0.96159761802711441</v>
      </c>
      <c r="L35" s="18">
        <v>0.91912319624595373</v>
      </c>
      <c r="M35" s="18">
        <v>0.82935605984280858</v>
      </c>
      <c r="N35" s="18">
        <v>0.95996539223369937</v>
      </c>
    </row>
    <row r="36" spans="1:14">
      <c r="A36" s="16" t="s">
        <v>65</v>
      </c>
      <c r="B36" s="18">
        <v>1.0050506572217408</v>
      </c>
      <c r="C36" s="18">
        <v>0.567523105337294</v>
      </c>
      <c r="D36" s="18">
        <v>0.90309996579765417</v>
      </c>
      <c r="E36" s="18">
        <v>0.36610429728913857</v>
      </c>
      <c r="F36" s="18">
        <v>0.92815584239869631</v>
      </c>
      <c r="G36" s="18">
        <v>0.82957047492341573</v>
      </c>
      <c r="H36" s="18">
        <v>1.1492634880630623</v>
      </c>
      <c r="I36" s="18">
        <v>0.93345501435865197</v>
      </c>
      <c r="J36" s="18">
        <v>1.2775711032007646</v>
      </c>
      <c r="K36" s="18">
        <v>0.77326558055705097</v>
      </c>
      <c r="L36" s="18">
        <v>0.65467797545022233</v>
      </c>
      <c r="M36" s="18">
        <v>1.4375505037275349</v>
      </c>
      <c r="N36" s="18">
        <v>0.90210733402710208</v>
      </c>
    </row>
    <row r="37" spans="1:14">
      <c r="A37" s="16" t="s">
        <v>66</v>
      </c>
      <c r="B37" s="18">
        <v>1.0103095844747514</v>
      </c>
      <c r="C37" s="18">
        <v>1.0373177546509456</v>
      </c>
      <c r="D37" s="18">
        <v>1.0810821893494362</v>
      </c>
      <c r="E37" s="18">
        <v>0.65898773512044939</v>
      </c>
      <c r="F37" s="18">
        <v>1.008191933946182</v>
      </c>
      <c r="G37" s="18">
        <v>0.91062351448267509</v>
      </c>
      <c r="H37" s="18">
        <v>0.74364108051139333</v>
      </c>
      <c r="I37" s="18">
        <v>1.7982564831742274</v>
      </c>
      <c r="J37" s="18">
        <v>1.7559873577485827</v>
      </c>
      <c r="K37" s="18">
        <v>1.0113423425308117</v>
      </c>
      <c r="L37" s="18">
        <v>1.2270146754538707</v>
      </c>
      <c r="M37" s="18">
        <v>0.93753293721360964</v>
      </c>
      <c r="N37" s="18">
        <v>1.0983572990547446</v>
      </c>
    </row>
    <row r="38" spans="1:14">
      <c r="A38" s="16" t="s">
        <v>67</v>
      </c>
      <c r="B38" s="18">
        <v>0.95778607814632388</v>
      </c>
      <c r="C38" s="18">
        <v>1.101539311466482</v>
      </c>
      <c r="D38" s="18">
        <v>0.56945435612636397</v>
      </c>
      <c r="E38" s="18">
        <v>0.50486963577776367</v>
      </c>
      <c r="F38" s="18">
        <v>1.0316957129125035</v>
      </c>
      <c r="G38" s="18">
        <v>1.073803345611468</v>
      </c>
      <c r="H38" s="18">
        <v>0.901383127892598</v>
      </c>
      <c r="I38" s="18">
        <v>1.1530874608235571</v>
      </c>
      <c r="J38" s="18">
        <v>0.96410671814585669</v>
      </c>
      <c r="K38" s="18">
        <v>1.0660455563088633</v>
      </c>
      <c r="L38" s="18">
        <v>0.76919327551733396</v>
      </c>
      <c r="M38" s="18">
        <v>0.7522066589271984</v>
      </c>
      <c r="N38" s="18">
        <v>0.90376426980469271</v>
      </c>
    </row>
    <row r="39" spans="1:14">
      <c r="A39" s="16" t="s">
        <v>68</v>
      </c>
      <c r="B39" s="18">
        <v>1.0039251790114683</v>
      </c>
      <c r="C39" s="18">
        <v>1.4346886374470766</v>
      </c>
      <c r="D39" s="18">
        <v>0.87970376851118071</v>
      </c>
      <c r="E39" s="18">
        <v>0.8237346689005618</v>
      </c>
      <c r="F39" s="18">
        <v>0.92188595494962677</v>
      </c>
      <c r="G39" s="18">
        <v>0.92186460933269043</v>
      </c>
      <c r="H39" s="18">
        <v>1.0591251752738027</v>
      </c>
      <c r="I39" s="18">
        <v>1.4284686862024505</v>
      </c>
      <c r="J39" s="18">
        <v>2.0137939648782828</v>
      </c>
      <c r="K39" s="18">
        <v>1.4936460844401447</v>
      </c>
      <c r="L39" s="18">
        <v>0.72012674718950642</v>
      </c>
      <c r="M39" s="18">
        <v>0.81885788187011477</v>
      </c>
      <c r="N39" s="18">
        <v>1.1266517798339089</v>
      </c>
    </row>
    <row r="40" spans="1:14">
      <c r="A40" s="16" t="s">
        <v>69</v>
      </c>
      <c r="B40" s="18">
        <v>1.0191346948305937</v>
      </c>
      <c r="C40" s="18">
        <v>0.69177785656735336</v>
      </c>
      <c r="D40" s="18">
        <v>1.2933696664927599</v>
      </c>
      <c r="E40" s="18">
        <v>2.5041533934577083</v>
      </c>
      <c r="F40" s="18">
        <v>1.0644762090406936</v>
      </c>
      <c r="G40" s="18">
        <v>1.1771112499587377</v>
      </c>
      <c r="H40" s="18">
        <v>1.2619363790496372</v>
      </c>
      <c r="I40" s="18">
        <v>1.230857102620786</v>
      </c>
      <c r="J40" s="18">
        <v>0.80345545692163156</v>
      </c>
      <c r="K40" s="18">
        <v>0.73661124127813904</v>
      </c>
      <c r="L40" s="18">
        <v>1.4940947465053309</v>
      </c>
      <c r="M40" s="18">
        <v>1.5777993333594895</v>
      </c>
      <c r="N40" s="18">
        <v>1.2378981108402383</v>
      </c>
    </row>
    <row r="41" spans="1:14">
      <c r="A41" s="16" t="s">
        <v>70</v>
      </c>
      <c r="B41" s="18">
        <v>0.98069456628564033</v>
      </c>
      <c r="C41" s="18">
        <v>1.2310295156978079</v>
      </c>
      <c r="D41" s="18">
        <v>1.1907341342948996</v>
      </c>
      <c r="E41" s="18">
        <v>0.68795422897189773</v>
      </c>
      <c r="F41" s="18">
        <v>0.99459171047218675</v>
      </c>
      <c r="G41" s="18">
        <v>1.1548614542555347</v>
      </c>
      <c r="H41" s="18">
        <v>0.73003454153860792</v>
      </c>
      <c r="I41" s="18">
        <v>0.85318192462170062</v>
      </c>
      <c r="J41" s="18">
        <v>0.21949677072768178</v>
      </c>
      <c r="K41" s="18">
        <v>0.63064193419520176</v>
      </c>
      <c r="L41" s="18">
        <v>1.1913250659034094</v>
      </c>
      <c r="M41" s="18">
        <v>0.92413960953912955</v>
      </c>
      <c r="N41" s="18">
        <v>0.89905712137530802</v>
      </c>
    </row>
    <row r="42" spans="1:14">
      <c r="A42" s="16" t="s">
        <v>71</v>
      </c>
      <c r="B42" s="18">
        <f t="shared" ref="B42:N42" si="3">AVERAGE(B25:B41)</f>
        <v>0.99999999999999956</v>
      </c>
      <c r="C42" s="18">
        <f t="shared" si="3"/>
        <v>1.0000000000000002</v>
      </c>
      <c r="D42" s="18">
        <f t="shared" si="3"/>
        <v>1</v>
      </c>
      <c r="E42" s="18">
        <f t="shared" si="3"/>
        <v>1.0000000000000002</v>
      </c>
      <c r="F42" s="18">
        <f t="shared" si="3"/>
        <v>0.99999999999999956</v>
      </c>
      <c r="G42" s="18">
        <f t="shared" si="3"/>
        <v>0.99999999999999978</v>
      </c>
      <c r="H42" s="18">
        <f t="shared" si="3"/>
        <v>1</v>
      </c>
      <c r="I42" s="18">
        <f t="shared" si="3"/>
        <v>1</v>
      </c>
      <c r="J42" s="18">
        <f t="shared" si="3"/>
        <v>1</v>
      </c>
      <c r="K42" s="18">
        <f t="shared" si="3"/>
        <v>1</v>
      </c>
      <c r="L42" s="18">
        <f t="shared" si="3"/>
        <v>1.0000000000000002</v>
      </c>
      <c r="M42" s="18">
        <f t="shared" si="3"/>
        <v>0.99999999999999978</v>
      </c>
      <c r="N42" s="18">
        <f t="shared" si="3"/>
        <v>1</v>
      </c>
    </row>
    <row r="43" spans="1:14">
      <c r="A43" s="16" t="s">
        <v>74</v>
      </c>
      <c r="B43" s="18">
        <f t="shared" ref="B43:N43" si="4">MAX(B25:B41)</f>
        <v>1.0746153005364711</v>
      </c>
      <c r="C43" s="18">
        <f t="shared" si="4"/>
        <v>1.4502204813508341</v>
      </c>
      <c r="D43" s="18">
        <f t="shared" si="4"/>
        <v>2.2195209187487861</v>
      </c>
      <c r="E43" s="18">
        <f t="shared" si="4"/>
        <v>2.5041533934577083</v>
      </c>
      <c r="F43" s="18">
        <f t="shared" si="4"/>
        <v>1.0644762090406936</v>
      </c>
      <c r="G43" s="18">
        <f t="shared" si="4"/>
        <v>1.2111386306796372</v>
      </c>
      <c r="H43" s="18">
        <f t="shared" si="4"/>
        <v>1.3070055354442671</v>
      </c>
      <c r="I43" s="18">
        <f t="shared" si="4"/>
        <v>1.7982564831742274</v>
      </c>
      <c r="J43" s="18">
        <f t="shared" si="4"/>
        <v>2.0137939648782828</v>
      </c>
      <c r="K43" s="18">
        <f t="shared" si="4"/>
        <v>2.1625223863036176</v>
      </c>
      <c r="L43" s="18">
        <f t="shared" si="4"/>
        <v>1.5718085233613013</v>
      </c>
      <c r="M43" s="18">
        <f t="shared" si="4"/>
        <v>1.5777993333594895</v>
      </c>
      <c r="N43" s="18">
        <f t="shared" si="4"/>
        <v>1.2378981108402383</v>
      </c>
    </row>
    <row r="44" spans="1:14" ht="15" thickBot="1">
      <c r="A44" s="16" t="s">
        <v>75</v>
      </c>
      <c r="B44" s="18">
        <f t="shared" ref="B44:N44" si="5">MIN(B25:B41)</f>
        <v>0.93462782987596149</v>
      </c>
      <c r="C44" s="18">
        <f t="shared" si="5"/>
        <v>0.37730164629127599</v>
      </c>
      <c r="D44" s="18">
        <f t="shared" si="5"/>
        <v>0.3828903507859247</v>
      </c>
      <c r="E44" s="18">
        <f t="shared" si="5"/>
        <v>0.30097997517520525</v>
      </c>
      <c r="F44" s="18">
        <f t="shared" si="5"/>
        <v>0.92188595494962677</v>
      </c>
      <c r="G44" s="18">
        <f t="shared" si="5"/>
        <v>0.61384723049974599</v>
      </c>
      <c r="H44" s="18">
        <f t="shared" si="5"/>
        <v>0.73003454153860792</v>
      </c>
      <c r="I44" s="18">
        <f t="shared" si="5"/>
        <v>0.42194335954384748</v>
      </c>
      <c r="J44" s="18">
        <f t="shared" si="5"/>
        <v>0.21949677072768178</v>
      </c>
      <c r="K44" s="18">
        <f t="shared" si="5"/>
        <v>0.49880403190254213</v>
      </c>
      <c r="L44" s="18">
        <f t="shared" si="5"/>
        <v>0.62884309449109577</v>
      </c>
      <c r="M44" s="18">
        <f t="shared" si="5"/>
        <v>0.73511105304248947</v>
      </c>
      <c r="N44" s="18">
        <f t="shared" si="5"/>
        <v>0.84799307067047935</v>
      </c>
    </row>
    <row r="45" spans="1:14" ht="15.6" thickTop="1" thickBot="1">
      <c r="A45" s="98" t="s">
        <v>83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ht="15" thickTop="1">
      <c r="A46" s="50" t="s">
        <v>54</v>
      </c>
      <c r="B46" s="51">
        <f t="shared" ref="B46:M46" si="6">+(B25/B4)-1</f>
        <v>3.6091354494374617E-2</v>
      </c>
      <c r="C46" s="51">
        <f t="shared" si="6"/>
        <v>-0.18368177472775193</v>
      </c>
      <c r="D46" s="51">
        <f t="shared" si="6"/>
        <v>-0.10819101468135395</v>
      </c>
      <c r="E46" s="51">
        <f t="shared" si="6"/>
        <v>7.621389059062289E-2</v>
      </c>
      <c r="F46" s="51">
        <f t="shared" si="6"/>
        <v>-3.4095686368693534E-2</v>
      </c>
      <c r="G46" s="51">
        <f t="shared" si="6"/>
        <v>-5.1976094396098294E-2</v>
      </c>
      <c r="H46" s="51">
        <f t="shared" si="6"/>
        <v>0.16471577025550688</v>
      </c>
      <c r="I46" s="51">
        <f t="shared" si="6"/>
        <v>1.0265835143651443</v>
      </c>
      <c r="J46" s="51">
        <f t="shared" si="6"/>
        <v>-0.66850765984458405</v>
      </c>
      <c r="K46" s="51">
        <f t="shared" si="6"/>
        <v>0.65615021750667402</v>
      </c>
      <c r="L46" s="51">
        <f t="shared" si="6"/>
        <v>6.4442423104208668E-2</v>
      </c>
      <c r="M46" s="51">
        <f t="shared" si="6"/>
        <v>-0.11809699970356691</v>
      </c>
      <c r="N46" s="51">
        <f t="shared" ref="N46:N62" si="7">+L25-L4</f>
        <v>6.4123946571987056E-2</v>
      </c>
    </row>
    <row r="47" spans="1:14">
      <c r="A47" s="16" t="s">
        <v>55</v>
      </c>
      <c r="B47" s="52">
        <f t="shared" ref="B47:M47" si="8">+(B26/B5)-1</f>
        <v>-5.5204394346479613E-2</v>
      </c>
      <c r="C47" s="52">
        <f t="shared" si="8"/>
        <v>0.16043876985798611</v>
      </c>
      <c r="D47" s="52">
        <f t="shared" si="8"/>
        <v>0.15801814905904155</v>
      </c>
      <c r="E47" s="52">
        <f t="shared" si="8"/>
        <v>6.2283607243480699E-2</v>
      </c>
      <c r="F47" s="52">
        <f t="shared" si="8"/>
        <v>3.9400456935006822E-2</v>
      </c>
      <c r="G47" s="52">
        <f t="shared" si="8"/>
        <v>0.11221708982345069</v>
      </c>
      <c r="H47" s="52">
        <f t="shared" si="8"/>
        <v>-2.0194829576328788E-2</v>
      </c>
      <c r="I47" s="52">
        <f t="shared" si="8"/>
        <v>2.452802857067593E-2</v>
      </c>
      <c r="J47" s="52">
        <f t="shared" si="8"/>
        <v>4.540870165912203E-3</v>
      </c>
      <c r="K47" s="52">
        <f t="shared" si="8"/>
        <v>0.57913275232472983</v>
      </c>
      <c r="L47" s="52">
        <f t="shared" si="8"/>
        <v>-0.19938861920015483</v>
      </c>
      <c r="M47" s="52">
        <f t="shared" si="8"/>
        <v>0.70081292914312088</v>
      </c>
      <c r="N47" s="52">
        <f t="shared" si="7"/>
        <v>-0.1566105095569188</v>
      </c>
    </row>
    <row r="48" spans="1:14">
      <c r="A48" s="16" t="s">
        <v>56</v>
      </c>
      <c r="B48" s="52">
        <f t="shared" ref="B48:M48" si="9">+(B27/B6)-1</f>
        <v>4.3996508332106998E-3</v>
      </c>
      <c r="C48" s="52">
        <f t="shared" si="9"/>
        <v>0.39454820927374046</v>
      </c>
      <c r="D48" s="52">
        <f t="shared" si="9"/>
        <v>0.12603654381560347</v>
      </c>
      <c r="E48" s="52">
        <f t="shared" si="9"/>
        <v>0.54809228877266514</v>
      </c>
      <c r="F48" s="52">
        <f t="shared" si="9"/>
        <v>-1.9524660213616429E-2</v>
      </c>
      <c r="G48" s="52">
        <f t="shared" si="9"/>
        <v>-1.8301806268049781E-2</v>
      </c>
      <c r="H48" s="52">
        <f t="shared" si="9"/>
        <v>1.9815363408304032E-2</v>
      </c>
      <c r="I48" s="52">
        <f t="shared" si="9"/>
        <v>-9.641739667638527E-2</v>
      </c>
      <c r="J48" s="52">
        <f t="shared" si="9"/>
        <v>1.7119071813509006</v>
      </c>
      <c r="K48" s="52">
        <f t="shared" si="9"/>
        <v>2.9381868531852762E-2</v>
      </c>
      <c r="L48" s="52">
        <f t="shared" si="9"/>
        <v>0.34883337375908274</v>
      </c>
      <c r="M48" s="52">
        <f t="shared" si="9"/>
        <v>-0.30850787476756936</v>
      </c>
      <c r="N48" s="52">
        <f t="shared" si="7"/>
        <v>0.34781302638415812</v>
      </c>
    </row>
    <row r="49" spans="1:28">
      <c r="A49" s="16" t="s">
        <v>57</v>
      </c>
      <c r="B49" s="52">
        <f t="shared" ref="B49:M49" si="10">+(B28/B7)-1</f>
        <v>4.6976777355163257E-3</v>
      </c>
      <c r="C49" s="52">
        <f t="shared" si="10"/>
        <v>-0.13947481089525704</v>
      </c>
      <c r="D49" s="52">
        <f t="shared" si="10"/>
        <v>-7.900548900426152E-2</v>
      </c>
      <c r="E49" s="52">
        <f t="shared" si="10"/>
        <v>-0.25928598623317467</v>
      </c>
      <c r="F49" s="52">
        <f t="shared" si="10"/>
        <v>-2.5557785332377403E-2</v>
      </c>
      <c r="G49" s="52">
        <f t="shared" si="10"/>
        <v>-3.7570000579235874E-2</v>
      </c>
      <c r="H49" s="52">
        <f t="shared" si="10"/>
        <v>1.9126298973568545E-2</v>
      </c>
      <c r="I49" s="52">
        <f t="shared" si="10"/>
        <v>-0.42133261335752237</v>
      </c>
      <c r="J49" s="52">
        <f t="shared" si="10"/>
        <v>5.5993211648465602E-2</v>
      </c>
      <c r="K49" s="52">
        <f t="shared" si="10"/>
        <v>-8.5467084250788528E-2</v>
      </c>
      <c r="L49" s="52">
        <f t="shared" si="10"/>
        <v>-5.1165589762439456E-2</v>
      </c>
      <c r="M49" s="52">
        <f t="shared" si="10"/>
        <v>-0.17391364529194875</v>
      </c>
      <c r="N49" s="52">
        <f t="shared" si="7"/>
        <v>-7.0681291294720561E-2</v>
      </c>
    </row>
    <row r="50" spans="1:28">
      <c r="A50" s="16" t="s">
        <v>58</v>
      </c>
      <c r="B50" s="52">
        <f t="shared" ref="B50:M50" si="11">+(B29/B8)-1</f>
        <v>-3.0388709459671204E-2</v>
      </c>
      <c r="C50" s="52">
        <f t="shared" si="11"/>
        <v>-7.8988983207104457E-2</v>
      </c>
      <c r="D50" s="52">
        <f t="shared" si="11"/>
        <v>-7.2029812567122153E-2</v>
      </c>
      <c r="E50" s="52">
        <f t="shared" si="11"/>
        <v>-0.15010281667144132</v>
      </c>
      <c r="F50" s="52">
        <f t="shared" si="11"/>
        <v>-4.1137210905724753E-2</v>
      </c>
      <c r="G50" s="52">
        <f t="shared" si="11"/>
        <v>-3.1325875012189086E-2</v>
      </c>
      <c r="H50" s="52">
        <f t="shared" si="11"/>
        <v>-0.20068525570700502</v>
      </c>
      <c r="I50" s="52">
        <f t="shared" si="11"/>
        <v>0.36884391780002801</v>
      </c>
      <c r="J50" s="52">
        <f t="shared" si="11"/>
        <v>2.6399907573131696</v>
      </c>
      <c r="K50" s="52">
        <f t="shared" si="11"/>
        <v>0.17934535554394326</v>
      </c>
      <c r="L50" s="52">
        <f t="shared" si="11"/>
        <v>-0.11249499132166396</v>
      </c>
      <c r="M50" s="52">
        <f t="shared" si="11"/>
        <v>-0.28989628547559931</v>
      </c>
      <c r="N50" s="52">
        <f t="shared" si="7"/>
        <v>-9.8677775312896232E-2</v>
      </c>
    </row>
    <row r="51" spans="1:28">
      <c r="A51" s="16" t="s">
        <v>59</v>
      </c>
      <c r="B51" s="52">
        <f t="shared" ref="B51:M51" si="12">+(B30/B9)-1</f>
        <v>2.1213942823115062E-3</v>
      </c>
      <c r="C51" s="52">
        <f t="shared" si="12"/>
        <v>7.9622889854871648E-2</v>
      </c>
      <c r="D51" s="52">
        <f t="shared" si="12"/>
        <v>-5.4582483870171061E-2</v>
      </c>
      <c r="E51" s="52">
        <f t="shared" si="12"/>
        <v>-0.28397645335873556</v>
      </c>
      <c r="F51" s="52">
        <f t="shared" si="12"/>
        <v>-3.4642396074407333E-2</v>
      </c>
      <c r="G51" s="52">
        <f t="shared" si="12"/>
        <v>-6.5562292730310445E-2</v>
      </c>
      <c r="H51" s="52">
        <f t="shared" si="12"/>
        <v>-0.16071951849235522</v>
      </c>
      <c r="I51" s="52">
        <f t="shared" si="12"/>
        <v>-0.29455486638928441</v>
      </c>
      <c r="J51" s="52">
        <f t="shared" si="12"/>
        <v>0.81922726975291615</v>
      </c>
      <c r="K51" s="52">
        <f t="shared" si="12"/>
        <v>-0.53411711777180049</v>
      </c>
      <c r="L51" s="52">
        <f t="shared" si="12"/>
        <v>-5.4075771815199958E-2</v>
      </c>
      <c r="M51" s="52">
        <f t="shared" si="12"/>
        <v>-0.20628729973321014</v>
      </c>
      <c r="N51" s="52">
        <f t="shared" si="7"/>
        <v>-6.6071658896172725E-2</v>
      </c>
    </row>
    <row r="52" spans="1:28">
      <c r="A52" s="16" t="s">
        <v>60</v>
      </c>
      <c r="B52" s="52">
        <f t="shared" ref="B52:M52" si="13">+(B31/B10)-1</f>
        <v>-2.50977192765649E-2</v>
      </c>
      <c r="C52" s="52">
        <f t="shared" si="13"/>
        <v>2.4105396023573977E-2</v>
      </c>
      <c r="D52" s="52">
        <f t="shared" si="13"/>
        <v>4.4501059783750518E-2</v>
      </c>
      <c r="E52" s="52">
        <f t="shared" si="13"/>
        <v>4.6647574915055889E-2</v>
      </c>
      <c r="F52" s="52">
        <f t="shared" si="13"/>
        <v>7.2470366037100664E-3</v>
      </c>
      <c r="G52" s="52">
        <f t="shared" si="13"/>
        <v>4.4673208194102587E-2</v>
      </c>
      <c r="H52" s="52">
        <f t="shared" si="13"/>
        <v>0.19897211643949242</v>
      </c>
      <c r="I52" s="52">
        <f t="shared" si="13"/>
        <v>0.12293785848893823</v>
      </c>
      <c r="J52" s="52">
        <f t="shared" si="13"/>
        <v>-0.39446599208155708</v>
      </c>
      <c r="K52" s="52">
        <f t="shared" si="13"/>
        <v>1.0371655049690274</v>
      </c>
      <c r="L52" s="52">
        <f t="shared" si="13"/>
        <v>0.74950620567957493</v>
      </c>
      <c r="M52" s="52">
        <f t="shared" si="13"/>
        <v>0.63781985769337557</v>
      </c>
      <c r="N52" s="52">
        <f t="shared" si="7"/>
        <v>0.67337871599131205</v>
      </c>
    </row>
    <row r="53" spans="1:28">
      <c r="A53" s="16" t="s">
        <v>61</v>
      </c>
      <c r="B53" s="52">
        <f t="shared" ref="B53:M53" si="14">+(B32/B11)-1</f>
        <v>1.5443428387956315E-2</v>
      </c>
      <c r="C53" s="52">
        <f t="shared" si="14"/>
        <v>-1.5428492106843716E-3</v>
      </c>
      <c r="D53" s="52">
        <f t="shared" si="14"/>
        <v>0.12320747898468065</v>
      </c>
      <c r="E53" s="52">
        <f t="shared" si="14"/>
        <v>-0.40681662864458379</v>
      </c>
      <c r="F53" s="52">
        <f t="shared" si="14"/>
        <v>3.673015382433098E-2</v>
      </c>
      <c r="G53" s="52">
        <f t="shared" si="14"/>
        <v>3.0024031766806125E-2</v>
      </c>
      <c r="H53" s="52">
        <f t="shared" si="14"/>
        <v>0.25297986943226247</v>
      </c>
      <c r="I53" s="52">
        <f t="shared" si="14"/>
        <v>-0.58844388929074043</v>
      </c>
      <c r="J53" s="52">
        <f t="shared" si="14"/>
        <v>0.35396108244992353</v>
      </c>
      <c r="K53" s="52">
        <f t="shared" si="14"/>
        <v>0.1085853051053427</v>
      </c>
      <c r="L53" s="52">
        <f t="shared" si="14"/>
        <v>-0.14743440834912747</v>
      </c>
      <c r="M53" s="52">
        <f t="shared" si="14"/>
        <v>-0.18960264837625063</v>
      </c>
      <c r="N53" s="52">
        <f t="shared" si="7"/>
        <v>-0.13100386855333346</v>
      </c>
    </row>
    <row r="54" spans="1:28">
      <c r="A54" s="16" t="s">
        <v>62</v>
      </c>
      <c r="B54" s="52">
        <f t="shared" ref="B54:M54" si="15">+(B33/B12)-1</f>
        <v>-2.173778499908785E-2</v>
      </c>
      <c r="C54" s="52">
        <f t="shared" si="15"/>
        <v>4.7686471114224416E-2</v>
      </c>
      <c r="D54" s="52">
        <f t="shared" si="15"/>
        <v>0.14073373403202738</v>
      </c>
      <c r="E54" s="52">
        <f t="shared" si="15"/>
        <v>-0.30066538021212375</v>
      </c>
      <c r="F54" s="52">
        <f t="shared" si="15"/>
        <v>1.5236465849217451E-2</v>
      </c>
      <c r="G54" s="52">
        <f t="shared" si="15"/>
        <v>1.6236789657405382E-2</v>
      </c>
      <c r="H54" s="52">
        <f t="shared" si="15"/>
        <v>0.12403635916202416</v>
      </c>
      <c r="I54" s="52">
        <f t="shared" si="15"/>
        <v>-0.32310556837198257</v>
      </c>
      <c r="J54" s="52">
        <f t="shared" si="15"/>
        <v>1.9999105675301392</v>
      </c>
      <c r="K54" s="52">
        <f t="shared" si="15"/>
        <v>-0.47138487016992636</v>
      </c>
      <c r="L54" s="52">
        <f t="shared" si="15"/>
        <v>-5.7724124538085286E-2</v>
      </c>
      <c r="M54" s="52">
        <f t="shared" si="15"/>
        <v>-0.17689053305666236</v>
      </c>
      <c r="N54" s="52">
        <f t="shared" si="7"/>
        <v>-4.5442416846136702E-2</v>
      </c>
    </row>
    <row r="55" spans="1:28">
      <c r="A55" s="16" t="s">
        <v>63</v>
      </c>
      <c r="B55" s="52">
        <f t="shared" ref="B55:M55" si="16">+(B34/B13)-1</f>
        <v>5.2195724862035719E-2</v>
      </c>
      <c r="C55" s="52">
        <f t="shared" si="16"/>
        <v>0.2065763283932518</v>
      </c>
      <c r="D55" s="52">
        <f t="shared" si="16"/>
        <v>-8.7857290205536231E-2</v>
      </c>
      <c r="E55" s="52">
        <f t="shared" si="16"/>
        <v>-0.22060946336243858</v>
      </c>
      <c r="F55" s="52">
        <f t="shared" si="16"/>
        <v>2.5738159983352604E-2</v>
      </c>
      <c r="G55" s="52">
        <f t="shared" si="16"/>
        <v>9.4632235517057461E-2</v>
      </c>
      <c r="H55" s="52">
        <f t="shared" si="16"/>
        <v>0.2511013388933836</v>
      </c>
      <c r="I55" s="52">
        <f t="shared" si="16"/>
        <v>-0.29619782607098655</v>
      </c>
      <c r="J55" s="52">
        <f t="shared" si="16"/>
        <v>2.8238669942035735</v>
      </c>
      <c r="K55" s="52">
        <f t="shared" si="16"/>
        <v>-0.25370116686503619</v>
      </c>
      <c r="L55" s="52">
        <f t="shared" si="16"/>
        <v>-0.27332790632785964</v>
      </c>
      <c r="M55" s="52">
        <f t="shared" si="16"/>
        <v>-0.19826999973051529</v>
      </c>
      <c r="N55" s="52">
        <f t="shared" si="7"/>
        <v>-0.25403373591816514</v>
      </c>
      <c r="Z55" s="44"/>
    </row>
    <row r="56" spans="1:28">
      <c r="A56" s="16" t="s">
        <v>64</v>
      </c>
      <c r="B56" s="52">
        <f t="shared" ref="B56:M56" si="17">+(B35/B14)-1</f>
        <v>2.4274477822586071E-2</v>
      </c>
      <c r="C56" s="52">
        <f t="shared" si="17"/>
        <v>-1.8581993607134195E-2</v>
      </c>
      <c r="D56" s="52">
        <f t="shared" si="17"/>
        <v>-0.11380470091131056</v>
      </c>
      <c r="E56" s="52">
        <f t="shared" si="17"/>
        <v>-8.8416730784691033E-2</v>
      </c>
      <c r="F56" s="52">
        <f t="shared" si="17"/>
        <v>2.9195076895012217E-3</v>
      </c>
      <c r="G56" s="52">
        <f t="shared" si="17"/>
        <v>7.2196720967721006E-4</v>
      </c>
      <c r="H56" s="52">
        <f t="shared" si="17"/>
        <v>-6.1673995829962136E-2</v>
      </c>
      <c r="I56" s="52">
        <f t="shared" si="17"/>
        <v>-0.41880939230392733</v>
      </c>
      <c r="J56" s="52">
        <f t="shared" si="17"/>
        <v>0.24064422747068415</v>
      </c>
      <c r="K56" s="52">
        <f t="shared" si="17"/>
        <v>-0.5806436408820943</v>
      </c>
      <c r="L56" s="52">
        <f t="shared" si="17"/>
        <v>-0.17098526126741143</v>
      </c>
      <c r="M56" s="52">
        <f t="shared" si="17"/>
        <v>-6.156475609482126E-2</v>
      </c>
      <c r="N56" s="52">
        <f t="shared" si="7"/>
        <v>-0.18957023621475788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8">
      <c r="A57" s="16" t="s">
        <v>65</v>
      </c>
      <c r="B57" s="52">
        <f t="shared" ref="B57:M57" si="18">+(B36/B15)-1</f>
        <v>3.2154827652240314E-2</v>
      </c>
      <c r="C57" s="52">
        <f t="shared" si="18"/>
        <v>-0.14599673173572136</v>
      </c>
      <c r="D57" s="52">
        <f t="shared" si="18"/>
        <v>0.18316863581854026</v>
      </c>
      <c r="E57" s="52">
        <f t="shared" si="18"/>
        <v>4.5229774982075588E-2</v>
      </c>
      <c r="F57" s="52">
        <f t="shared" si="18"/>
        <v>1.3316370258122712E-2</v>
      </c>
      <c r="G57" s="52">
        <f t="shared" si="18"/>
        <v>6.0124690895317467E-2</v>
      </c>
      <c r="H57" s="52">
        <f t="shared" si="18"/>
        <v>-0.15072808418869299</v>
      </c>
      <c r="I57" s="52">
        <f t="shared" si="18"/>
        <v>-0.36127845411089177</v>
      </c>
      <c r="J57" s="52">
        <f t="shared" si="18"/>
        <v>-0.80452476739854717</v>
      </c>
      <c r="K57" s="52">
        <f t="shared" si="18"/>
        <v>9.9502935203154008E-2</v>
      </c>
      <c r="L57" s="52">
        <f t="shared" si="18"/>
        <v>-0.19744137357771474</v>
      </c>
      <c r="M57" s="52">
        <f t="shared" si="18"/>
        <v>0.54822971163151579</v>
      </c>
      <c r="N57" s="52">
        <f t="shared" si="7"/>
        <v>-0.1610605312414346</v>
      </c>
      <c r="O57" s="16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>
      <c r="A58" s="16" t="s">
        <v>66</v>
      </c>
      <c r="B58" s="52">
        <f t="shared" ref="B58:M58" si="19">+(B37/B16)-1</f>
        <v>-1.9796223879780972E-2</v>
      </c>
      <c r="C58" s="52">
        <f t="shared" si="19"/>
        <v>-9.5903223160166085E-2</v>
      </c>
      <c r="D58" s="52">
        <f t="shared" si="19"/>
        <v>6.3017321121915604E-2</v>
      </c>
      <c r="E58" s="52">
        <f t="shared" si="19"/>
        <v>0.77030649290271214</v>
      </c>
      <c r="F58" s="52">
        <f t="shared" si="19"/>
        <v>-1.6614999404989006E-2</v>
      </c>
      <c r="G58" s="52">
        <f t="shared" si="19"/>
        <v>-1.2897813520460155E-2</v>
      </c>
      <c r="H58" s="52">
        <f t="shared" si="19"/>
        <v>1.4514867756493466E-2</v>
      </c>
      <c r="I58" s="52">
        <f t="shared" si="19"/>
        <v>0.32669853865001253</v>
      </c>
      <c r="J58" s="52">
        <f t="shared" si="19"/>
        <v>0.82290584293074431</v>
      </c>
      <c r="K58" s="52">
        <f t="shared" si="19"/>
        <v>1.0680086130398951</v>
      </c>
      <c r="L58" s="52">
        <f t="shared" si="19"/>
        <v>3.4381172417570882E-2</v>
      </c>
      <c r="M58" s="52">
        <f t="shared" si="19"/>
        <v>-1.5847376480792152E-2</v>
      </c>
      <c r="N58" s="52">
        <f t="shared" si="7"/>
        <v>4.0784001333929121E-2</v>
      </c>
    </row>
    <row r="59" spans="1:28">
      <c r="A59" s="16" t="s">
        <v>67</v>
      </c>
      <c r="B59" s="52">
        <f t="shared" ref="B59:M59" si="20">+(B38/B17)-1</f>
        <v>-3.3201751364270837E-2</v>
      </c>
      <c r="C59" s="52">
        <f t="shared" si="20"/>
        <v>0.21742638116721147</v>
      </c>
      <c r="D59" s="52">
        <f t="shared" si="20"/>
        <v>2.6049965871601799E-3</v>
      </c>
      <c r="E59" s="52">
        <f t="shared" si="20"/>
        <v>-0.36441958818717568</v>
      </c>
      <c r="F59" s="52">
        <f t="shared" si="20"/>
        <v>0.13789349163372555</v>
      </c>
      <c r="G59" s="52">
        <f t="shared" si="20"/>
        <v>7.9708606990228192E-2</v>
      </c>
      <c r="H59" s="52">
        <f t="shared" si="20"/>
        <v>-0.20068525570700502</v>
      </c>
      <c r="I59" s="52">
        <f t="shared" si="20"/>
        <v>1.0319030661581738</v>
      </c>
      <c r="J59" s="52">
        <f t="shared" si="20"/>
        <v>1.0787796530447014</v>
      </c>
      <c r="K59" s="52">
        <f t="shared" si="20"/>
        <v>0.32015601789759862</v>
      </c>
      <c r="L59" s="52">
        <f t="shared" si="20"/>
        <v>-5.5298189358920835E-2</v>
      </c>
      <c r="M59" s="52">
        <f t="shared" si="20"/>
        <v>-0.1693704299533596</v>
      </c>
      <c r="N59" s="52">
        <f t="shared" si="7"/>
        <v>-4.5024784460084399E-2</v>
      </c>
    </row>
    <row r="60" spans="1:28">
      <c r="A60" s="16" t="s">
        <v>68</v>
      </c>
      <c r="B60" s="52">
        <f t="shared" ref="B60:M60" si="21">+(B39/B18)-1</f>
        <v>-1.1507817362027772E-2</v>
      </c>
      <c r="C60" s="52">
        <f t="shared" si="21"/>
        <v>-1.1503779590932073E-2</v>
      </c>
      <c r="D60" s="52">
        <f t="shared" si="21"/>
        <v>0.19424119802520323</v>
      </c>
      <c r="E60" s="52">
        <f t="shared" si="21"/>
        <v>0.99992783717042855</v>
      </c>
      <c r="F60" s="52">
        <f t="shared" si="21"/>
        <v>-3.3079192597762486E-5</v>
      </c>
      <c r="G60" s="52">
        <f t="shared" si="21"/>
        <v>3.4335319894729599E-2</v>
      </c>
      <c r="H60" s="52">
        <f t="shared" si="21"/>
        <v>1.5345756264074639E-2</v>
      </c>
      <c r="I60" s="52">
        <f t="shared" si="21"/>
        <v>0.16756228559318598</v>
      </c>
      <c r="J60" s="52">
        <f t="shared" si="21"/>
        <v>0.58461582622592956</v>
      </c>
      <c r="K60" s="52">
        <f t="shared" si="21"/>
        <v>0.29875127897471221</v>
      </c>
      <c r="L60" s="52">
        <f t="shared" si="21"/>
        <v>-7.1336877702788626E-2</v>
      </c>
      <c r="M60" s="52">
        <f t="shared" si="21"/>
        <v>-2.8790366762155961E-2</v>
      </c>
      <c r="N60" s="52">
        <f t="shared" si="7"/>
        <v>-5.5317792277234101E-2</v>
      </c>
    </row>
    <row r="61" spans="1:28">
      <c r="A61" s="16" t="s">
        <v>69</v>
      </c>
      <c r="B61" s="52">
        <f t="shared" ref="B61:M61" si="22">+(B40/B19)-1</f>
        <v>-4.4030937141781301E-3</v>
      </c>
      <c r="C61" s="52">
        <f t="shared" si="22"/>
        <v>-1.9185847445904125E-2</v>
      </c>
      <c r="D61" s="52">
        <f t="shared" si="22"/>
        <v>-7.7023348957589777E-2</v>
      </c>
      <c r="E61" s="52">
        <f t="shared" si="22"/>
        <v>0.21032669849499275</v>
      </c>
      <c r="F61" s="52">
        <f t="shared" si="22"/>
        <v>-3.2949761475325912E-2</v>
      </c>
      <c r="G61" s="52">
        <f t="shared" si="22"/>
        <v>-6.594918682049733E-2</v>
      </c>
      <c r="H61" s="52">
        <f t="shared" si="22"/>
        <v>-8.649743509372021E-2</v>
      </c>
      <c r="I61" s="52">
        <f t="shared" si="22"/>
        <v>2.9854811908535623</v>
      </c>
      <c r="J61" s="52">
        <f t="shared" si="22"/>
        <v>1.6039412226652963</v>
      </c>
      <c r="K61" s="52">
        <f t="shared" si="22"/>
        <v>0.64318456256951895</v>
      </c>
      <c r="L61" s="52">
        <f t="shared" si="22"/>
        <v>0.12259277078514152</v>
      </c>
      <c r="M61" s="52">
        <f t="shared" si="22"/>
        <v>0.80682565914391202</v>
      </c>
      <c r="N61" s="52">
        <f t="shared" si="7"/>
        <v>0.16316265306207733</v>
      </c>
    </row>
    <row r="62" spans="1:28" ht="15" thickBot="1">
      <c r="A62" s="53" t="s">
        <v>70</v>
      </c>
      <c r="B62" s="54">
        <f t="shared" ref="B62:M62" si="23">+(B41/B20)-1</f>
        <v>3.3330666138458476E-2</v>
      </c>
      <c r="C62" s="54">
        <f t="shared" si="23"/>
        <v>9.6879802274093318E-2</v>
      </c>
      <c r="D62" s="54">
        <f t="shared" si="23"/>
        <v>7.1472251190129565E-2</v>
      </c>
      <c r="E62" s="54">
        <f t="shared" si="23"/>
        <v>1.2987461684411006E-2</v>
      </c>
      <c r="F62" s="54">
        <f t="shared" si="23"/>
        <v>-3.7880528829767779E-2</v>
      </c>
      <c r="G62" s="54">
        <f t="shared" si="23"/>
        <v>-4.2601847838615092E-2</v>
      </c>
      <c r="H62" s="54">
        <f t="shared" si="23"/>
        <v>0.12585889654163851</v>
      </c>
      <c r="I62" s="54">
        <f t="shared" si="23"/>
        <v>0.88419566628750768</v>
      </c>
      <c r="J62" s="54">
        <f t="shared" si="23"/>
        <v>0.74220647485866054</v>
      </c>
      <c r="K62" s="54">
        <f t="shared" si="23"/>
        <v>0.37418415353359413</v>
      </c>
      <c r="L62" s="54">
        <f t="shared" si="23"/>
        <v>-1.3062577010059973E-2</v>
      </c>
      <c r="M62" s="54">
        <f t="shared" si="23"/>
        <v>-0.31967482834275163</v>
      </c>
      <c r="N62" s="54">
        <f t="shared" si="7"/>
        <v>-1.5767742771606974E-2</v>
      </c>
    </row>
    <row r="63" spans="1:28" ht="15" thickTop="1">
      <c r="A63" s="19" t="s">
        <v>76</v>
      </c>
    </row>
  </sheetData>
  <mergeCells count="2">
    <mergeCell ref="A24:N24"/>
    <mergeCell ref="A45:N45"/>
  </mergeCells>
  <hyperlinks>
    <hyperlink ref="L1" location="Índice!A1" display="ÍNDICE" xr:uid="{0D76A34C-1BEC-4E3D-8B18-E3A6639BD57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C9E8-8DA6-4E2F-9A96-632213F4B43D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125DE3C4-0AD9-4CD1-A053-6C810B039872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CE26-C96F-4C91-B3E8-1B9761166450}">
  <sheetPr>
    <tabColor rgb="FF29C5D1"/>
  </sheetPr>
  <dimension ref="A1:N22"/>
  <sheetViews>
    <sheetView workbookViewId="0">
      <selection activeCell="N1" sqref="N1"/>
    </sheetView>
  </sheetViews>
  <sheetFormatPr defaultColWidth="11.42578125" defaultRowHeight="14.45"/>
  <cols>
    <col min="2" max="2" width="20.5703125" customWidth="1"/>
  </cols>
  <sheetData>
    <row r="1" spans="1:14" ht="21">
      <c r="A1" s="20" t="s">
        <v>84</v>
      </c>
      <c r="N1" s="73" t="s">
        <v>32</v>
      </c>
    </row>
    <row r="2" spans="1:14" ht="15.95" thickBot="1">
      <c r="A2" s="21" t="s">
        <v>33</v>
      </c>
    </row>
    <row r="3" spans="1:14" ht="15" thickTop="1">
      <c r="A3" s="96" t="s">
        <v>34</v>
      </c>
      <c r="B3" s="99" t="s">
        <v>85</v>
      </c>
    </row>
    <row r="4" spans="1:14">
      <c r="A4" s="97"/>
      <c r="B4" s="100"/>
    </row>
    <row r="5" spans="1:14">
      <c r="A5" s="34" t="s">
        <v>55</v>
      </c>
      <c r="B5" s="55">
        <v>12.211993695</v>
      </c>
    </row>
    <row r="6" spans="1:14">
      <c r="A6" s="16" t="s">
        <v>62</v>
      </c>
      <c r="B6" s="56">
        <v>13.403384685000001</v>
      </c>
    </row>
    <row r="7" spans="1:14">
      <c r="A7" s="16" t="s">
        <v>68</v>
      </c>
      <c r="B7" s="56">
        <v>15.148538590000001</v>
      </c>
    </row>
    <row r="8" spans="1:14">
      <c r="A8" s="16" t="s">
        <v>67</v>
      </c>
      <c r="B8" s="56">
        <v>16.89215703409285</v>
      </c>
    </row>
    <row r="9" spans="1:14">
      <c r="A9" s="16" t="s">
        <v>61</v>
      </c>
      <c r="B9" s="56">
        <v>16.933115960000002</v>
      </c>
    </row>
    <row r="10" spans="1:14">
      <c r="A10" s="16" t="s">
        <v>65</v>
      </c>
      <c r="B10" s="56">
        <v>17.573505400000002</v>
      </c>
    </row>
    <row r="11" spans="1:14">
      <c r="A11" s="16" t="s">
        <v>59</v>
      </c>
      <c r="B11" s="56">
        <v>17.821859834999998</v>
      </c>
    </row>
    <row r="12" spans="1:14">
      <c r="A12" s="16" t="s">
        <v>64</v>
      </c>
      <c r="B12" s="56">
        <v>18.388637545000002</v>
      </c>
    </row>
    <row r="13" spans="1:14">
      <c r="A13" s="16" t="s">
        <v>66</v>
      </c>
      <c r="B13" s="56">
        <v>18.616225239999999</v>
      </c>
    </row>
    <row r="14" spans="1:14">
      <c r="A14" s="16" t="s">
        <v>58</v>
      </c>
      <c r="B14" s="56">
        <v>18.671139715000002</v>
      </c>
    </row>
    <row r="15" spans="1:14">
      <c r="A15" s="16" t="s">
        <v>54</v>
      </c>
      <c r="B15" s="56">
        <v>19.011110305000003</v>
      </c>
    </row>
    <row r="16" spans="1:14">
      <c r="A16" s="16" t="s">
        <v>56</v>
      </c>
      <c r="B16" s="56">
        <v>20.498419759999997</v>
      </c>
    </row>
    <row r="17" spans="1:2">
      <c r="A17" s="16" t="s">
        <v>57</v>
      </c>
      <c r="B17" s="56">
        <v>20.646581650000002</v>
      </c>
    </row>
    <row r="18" spans="1:2">
      <c r="A18" s="16" t="s">
        <v>63</v>
      </c>
      <c r="B18" s="56">
        <v>21.20791912</v>
      </c>
    </row>
    <row r="19" spans="1:2">
      <c r="A19" s="16" t="s">
        <v>69</v>
      </c>
      <c r="B19" s="56">
        <v>23.508998760065005</v>
      </c>
    </row>
    <row r="20" spans="1:2">
      <c r="A20" s="16" t="s">
        <v>60</v>
      </c>
      <c r="B20" s="56">
        <v>24.198299885000001</v>
      </c>
    </row>
    <row r="21" spans="1:2" ht="15" thickBot="1">
      <c r="A21" s="53" t="s">
        <v>70</v>
      </c>
      <c r="B21" s="57">
        <v>27.672226878783256</v>
      </c>
    </row>
    <row r="22" spans="1:2" ht="15" thickTop="1">
      <c r="A22" s="16" t="s">
        <v>86</v>
      </c>
    </row>
  </sheetData>
  <mergeCells count="2">
    <mergeCell ref="B3:B4"/>
    <mergeCell ref="A3:A4"/>
  </mergeCells>
  <hyperlinks>
    <hyperlink ref="N1" location="Índice!A1" display="ÍNDICE" xr:uid="{E1E3506E-A29F-45D8-BDF6-83BB6517152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BB9FB-6082-4AE1-9B4E-4EA80177A934}">
  <dimension ref="O1"/>
  <sheetViews>
    <sheetView workbookViewId="0">
      <selection activeCell="O1" sqref="O1"/>
    </sheetView>
  </sheetViews>
  <sheetFormatPr defaultColWidth="11.42578125" defaultRowHeight="14.45"/>
  <sheetData>
    <row r="1" spans="15:15">
      <c r="O1" s="73" t="s">
        <v>32</v>
      </c>
    </row>
  </sheetData>
  <hyperlinks>
    <hyperlink ref="O1" location="Índice!A1" display="ÍNDICE" xr:uid="{13864C53-0590-4B68-BF7C-E78ECCABCBFD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naomi castaneda</cp:lastModifiedBy>
  <cp:revision/>
  <dcterms:created xsi:type="dcterms:W3CDTF">2023-10-11T01:03:12Z</dcterms:created>
  <dcterms:modified xsi:type="dcterms:W3CDTF">2023-11-21T19:46:42Z</dcterms:modified>
  <cp:category/>
  <cp:contentStatus/>
</cp:coreProperties>
</file>