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850b13eb9d9f1d/Base de datos ASES UCA 2015 - 2023/"/>
    </mc:Choice>
  </mc:AlternateContent>
  <xr:revisionPtr revIDLastSave="1637" documentId="11_9248B46DC1CBB2E3ED7FF6F9903E8C1851038383" xr6:coauthVersionLast="47" xr6:coauthVersionMax="47" xr10:uidLastSave="{5B678CF0-A72E-4A79-8C98-C8A9BC42CBBB}"/>
  <bookViews>
    <workbookView xWindow="-110" yWindow="-110" windowWidth="19420" windowHeight="10300" xr2:uid="{00000000-000D-0000-FFFF-FFFF00000000}"/>
  </bookViews>
  <sheets>
    <sheet name="Índice" sheetId="1" r:id="rId1"/>
    <sheet name="Cuadro 1.1." sheetId="2" r:id="rId2"/>
    <sheet name="Gráfica 1.1." sheetId="3" r:id="rId3"/>
    <sheet name="Cuadro 1.2." sheetId="4" r:id="rId4"/>
    <sheet name="Gráfica 1.2." sheetId="5" r:id="rId5"/>
    <sheet name="Cuadro 1.3." sheetId="6" r:id="rId6"/>
    <sheet name="Gráfica 1.3." sheetId="7" r:id="rId7"/>
    <sheet name="Cuadro 2.1." sheetId="8" r:id="rId8"/>
    <sheet name="Gráfica 2.1." sheetId="9" r:id="rId9"/>
    <sheet name="Cuadro 2.2." sheetId="10" r:id="rId10"/>
    <sheet name="Gráfica 2.2." sheetId="11" r:id="rId11"/>
    <sheet name="Cuadro 2.3." sheetId="12" r:id="rId12"/>
    <sheet name="Gráfica 2.3." sheetId="13" r:id="rId13"/>
    <sheet name="Cuadro 2.4." sheetId="14" r:id="rId14"/>
    <sheet name="Gráfica 2.4." sheetId="15" r:id="rId15"/>
    <sheet name="Cuadro 2.5." sheetId="16" r:id="rId16"/>
    <sheet name="Gráfica 2.5." sheetId="17" r:id="rId17"/>
    <sheet name="Cuadro 2.6." sheetId="18" r:id="rId18"/>
    <sheet name="Gráfica 2.6." sheetId="19" r:id="rId19"/>
    <sheet name="Cuadro 2.7." sheetId="20" r:id="rId20"/>
    <sheet name="Gráfica 2.7." sheetId="21" r:id="rId21"/>
    <sheet name="Cuadro 2.8." sheetId="22" r:id="rId22"/>
    <sheet name="Gráfica 2.8." sheetId="23" r:id="rId23"/>
    <sheet name="Cuadro 2.9." sheetId="24" r:id="rId24"/>
    <sheet name="Gráfica 2.9." sheetId="25" r:id="rId25"/>
    <sheet name="Cuadro 2.10" sheetId="26" r:id="rId26"/>
    <sheet name="Gráfica 2.10" sheetId="27" r:id="rId27"/>
    <sheet name="Tabla 2.1." sheetId="28" r:id="rId28"/>
    <sheet name="Tabla 2.2." sheetId="29" r:id="rId29"/>
    <sheet name="Tabla 2.3." sheetId="30" r:id="rId30"/>
    <sheet name="Tabla 2.4." sheetId="31" r:id="rId31"/>
    <sheet name="Tabla 2.5." sheetId="32" r:id="rId32"/>
    <sheet name="Tabla 2.6." sheetId="33" r:id="rId33"/>
    <sheet name="Tabla 2.7." sheetId="34" r:id="rId34"/>
    <sheet name="Tabla 2.8." sheetId="35" r:id="rId35"/>
    <sheet name="Cuadro 4.1." sheetId="36" r:id="rId36"/>
    <sheet name="Gráfica 4.1." sheetId="37" r:id="rId37"/>
    <sheet name="Cuadro 4.2." sheetId="38" r:id="rId38"/>
    <sheet name="Gráfica 4.2." sheetId="39" r:id="rId39"/>
    <sheet name="Cuadro 4.3." sheetId="40" r:id="rId40"/>
    <sheet name="Gráfica 4.3." sheetId="41" r:id="rId41"/>
    <sheet name="Cuadro 4.4." sheetId="42" r:id="rId42"/>
    <sheet name="Gráfica 4.4." sheetId="43" r:id="rId43"/>
    <sheet name="Cuadro 4.5." sheetId="44" r:id="rId44"/>
    <sheet name="Gráfica 4.5." sheetId="45" r:id="rId45"/>
    <sheet name="Cuadro 4.6." sheetId="46" r:id="rId46"/>
    <sheet name="Gráfica 4.6." sheetId="47" r:id="rId47"/>
    <sheet name="Cuadro 4.7." sheetId="48" r:id="rId48"/>
    <sheet name="Gráfica 4.7." sheetId="49" r:id="rId49"/>
    <sheet name="Cuadro 4.8." sheetId="50" r:id="rId50"/>
    <sheet name="Gráfica 4.8." sheetId="51" r:id="rId51"/>
    <sheet name="Cuadro 4.9." sheetId="52" r:id="rId52"/>
    <sheet name="Gráfica 4.9." sheetId="53" r:id="rId53"/>
    <sheet name="Tabla 4.1." sheetId="54" r:id="rId54"/>
    <sheet name="Tabla 4.2." sheetId="55" r:id="rId55"/>
    <sheet name="Tabla 4.3." sheetId="56" r:id="rId56"/>
    <sheet name="Cuadro 5.1." sheetId="58" r:id="rId57"/>
    <sheet name="Gráfica 5.1." sheetId="59" r:id="rId58"/>
    <sheet name="Cuadro 5.2." sheetId="60" r:id="rId59"/>
    <sheet name="Gráfica 5.2." sheetId="61" r:id="rId60"/>
    <sheet name="Cuadro 5.3." sheetId="62" r:id="rId61"/>
    <sheet name="Gráfica 5.3." sheetId="63" r:id="rId62"/>
    <sheet name="Tabla 5.1." sheetId="64" r:id="rId63"/>
    <sheet name="Tabla 5.2." sheetId="65" r:id="rId64"/>
    <sheet name="Cuadro 7.1." sheetId="66" r:id="rId65"/>
    <sheet name="Gráfica 7.1." sheetId="67" r:id="rId66"/>
    <sheet name="Cuadro 7.2." sheetId="68" r:id="rId67"/>
    <sheet name="Gráfica 7.2." sheetId="69" r:id="rId6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68" l="1"/>
  <c r="J25" i="68"/>
  <c r="G25" i="68"/>
  <c r="F25" i="68"/>
  <c r="K24" i="68"/>
  <c r="J24" i="68"/>
  <c r="I24" i="68" s="1"/>
  <c r="G24" i="68"/>
  <c r="F24" i="68"/>
  <c r="K23" i="68"/>
  <c r="J23" i="68"/>
  <c r="I23" i="68" s="1"/>
  <c r="G23" i="68"/>
  <c r="F23" i="68"/>
  <c r="K22" i="68"/>
  <c r="J22" i="68"/>
  <c r="I22" i="68"/>
  <c r="G22" i="68"/>
  <c r="F22" i="68"/>
  <c r="K21" i="68"/>
  <c r="J21" i="68"/>
  <c r="I21" i="68" s="1"/>
  <c r="G21" i="68"/>
  <c r="F21" i="68"/>
  <c r="K20" i="68"/>
  <c r="J20" i="68"/>
  <c r="I20" i="68" s="1"/>
  <c r="G20" i="68"/>
  <c r="F20" i="68"/>
  <c r="K19" i="68"/>
  <c r="J19" i="68"/>
  <c r="I19" i="68"/>
  <c r="G19" i="68"/>
  <c r="F19" i="68"/>
  <c r="K18" i="68"/>
  <c r="J18" i="68"/>
  <c r="I18" i="68" s="1"/>
  <c r="G18" i="68"/>
  <c r="F18" i="68"/>
  <c r="K17" i="68"/>
  <c r="J17" i="68"/>
  <c r="I17" i="68" s="1"/>
  <c r="G17" i="68"/>
  <c r="F17" i="68"/>
  <c r="K16" i="68"/>
  <c r="J16" i="68"/>
  <c r="I16" i="68" s="1"/>
  <c r="G16" i="68"/>
  <c r="F16" i="68"/>
  <c r="K15" i="68"/>
  <c r="J15" i="68"/>
  <c r="I15" i="68" s="1"/>
  <c r="G15" i="68"/>
  <c r="F15" i="68"/>
  <c r="K14" i="68"/>
  <c r="J14" i="68"/>
  <c r="I14" i="68"/>
  <c r="G14" i="68"/>
  <c r="F14" i="68"/>
  <c r="K13" i="68"/>
  <c r="J13" i="68"/>
  <c r="I13" i="68" s="1"/>
  <c r="G13" i="68"/>
  <c r="F13" i="68"/>
  <c r="K12" i="68"/>
  <c r="J12" i="68"/>
  <c r="I12" i="68"/>
  <c r="G12" i="68"/>
  <c r="F12" i="68"/>
  <c r="K11" i="68"/>
  <c r="J11" i="68"/>
  <c r="I11" i="68" s="1"/>
  <c r="G11" i="68"/>
  <c r="F11" i="68"/>
  <c r="K10" i="68"/>
  <c r="J10" i="68"/>
  <c r="I10" i="68" s="1"/>
  <c r="G10" i="68"/>
  <c r="F10" i="68"/>
  <c r="K9" i="68"/>
  <c r="J9" i="68"/>
  <c r="G9" i="68"/>
  <c r="F9" i="68"/>
  <c r="K8" i="68"/>
  <c r="J8" i="68"/>
  <c r="G8" i="68"/>
  <c r="F8" i="68"/>
  <c r="K7" i="68"/>
  <c r="J7" i="68"/>
  <c r="I7" i="68" s="1"/>
  <c r="G7" i="68"/>
  <c r="F7" i="68"/>
  <c r="K6" i="68"/>
  <c r="J6" i="68"/>
  <c r="I6" i="68" s="1"/>
  <c r="G6" i="68"/>
  <c r="F6" i="68"/>
  <c r="K5" i="68"/>
  <c r="J5" i="68"/>
  <c r="I5" i="68" s="1"/>
  <c r="G5" i="68"/>
  <c r="F5" i="68"/>
  <c r="K4" i="68"/>
  <c r="J4" i="68"/>
  <c r="I4" i="68"/>
  <c r="G4" i="68"/>
  <c r="F4" i="68"/>
  <c r="D26" i="66"/>
  <c r="F26" i="66" s="1"/>
  <c r="D25" i="66"/>
  <c r="F25" i="66" s="1"/>
  <c r="D24" i="66"/>
  <c r="F24" i="66" s="1"/>
  <c r="D23" i="66"/>
  <c r="F23" i="66" s="1"/>
  <c r="D22" i="66"/>
  <c r="F22" i="66" s="1"/>
  <c r="D21" i="66"/>
  <c r="F21" i="66" s="1"/>
  <c r="D20" i="66"/>
  <c r="F20" i="66" s="1"/>
  <c r="D19" i="66"/>
  <c r="F19" i="66" s="1"/>
  <c r="D18" i="66"/>
  <c r="F18" i="66" s="1"/>
  <c r="D17" i="66"/>
  <c r="F17" i="66" s="1"/>
  <c r="D16" i="66"/>
  <c r="F16" i="66" s="1"/>
  <c r="D15" i="66"/>
  <c r="F15" i="66" s="1"/>
  <c r="D14" i="66"/>
  <c r="F14" i="66" s="1"/>
  <c r="D13" i="66"/>
  <c r="F13" i="66" s="1"/>
  <c r="D12" i="66"/>
  <c r="F12" i="66" s="1"/>
  <c r="D11" i="66"/>
  <c r="F11" i="66" s="1"/>
  <c r="D10" i="66"/>
  <c r="F10" i="66" s="1"/>
  <c r="D9" i="66"/>
  <c r="F9" i="66" s="1"/>
  <c r="D8" i="66"/>
  <c r="F8" i="66" s="1"/>
  <c r="D7" i="66"/>
  <c r="F7" i="66" s="1"/>
  <c r="D6" i="66"/>
  <c r="F6" i="66" s="1"/>
  <c r="D5" i="66"/>
  <c r="F5" i="66" s="1"/>
  <c r="D4" i="66"/>
  <c r="F4" i="66" s="1"/>
  <c r="H17" i="68" l="1"/>
  <c r="H12" i="68"/>
  <c r="I8" i="68"/>
  <c r="H7" i="68"/>
  <c r="I9" i="68"/>
  <c r="I25" i="68"/>
  <c r="H14" i="68"/>
  <c r="H19" i="68"/>
  <c r="H24" i="68"/>
  <c r="H4" i="68"/>
  <c r="H9" i="68"/>
  <c r="H6" i="68"/>
  <c r="H11" i="68"/>
  <c r="H16" i="68"/>
  <c r="H21" i="68"/>
  <c r="H18" i="68"/>
  <c r="H23" i="68"/>
  <c r="H8" i="68"/>
  <c r="H13" i="68"/>
  <c r="H25" i="68"/>
  <c r="H10" i="68"/>
  <c r="H15" i="68"/>
  <c r="H20" i="68"/>
  <c r="H5" i="68"/>
  <c r="H22" i="68"/>
  <c r="H35" i="65" l="1"/>
  <c r="G35" i="65"/>
  <c r="H34" i="65"/>
  <c r="G34" i="65"/>
  <c r="H33" i="65"/>
  <c r="G33" i="65"/>
  <c r="H32" i="65"/>
  <c r="G32" i="65"/>
  <c r="H31" i="65"/>
  <c r="G31" i="65"/>
  <c r="H30" i="65"/>
  <c r="G30" i="65"/>
  <c r="H29" i="65"/>
  <c r="G29" i="65"/>
  <c r="H28" i="65"/>
  <c r="G28" i="65"/>
  <c r="H27" i="65"/>
  <c r="G27" i="65"/>
  <c r="H26" i="65"/>
  <c r="G26" i="65"/>
  <c r="H25" i="65"/>
  <c r="G25" i="65"/>
  <c r="H24" i="65"/>
  <c r="G24" i="65"/>
  <c r="H23" i="65"/>
  <c r="G23" i="65"/>
  <c r="H22" i="65"/>
  <c r="G22" i="65"/>
  <c r="H21" i="65"/>
  <c r="G21" i="65"/>
  <c r="H20" i="65"/>
  <c r="G20" i="65"/>
  <c r="H19" i="65"/>
  <c r="G19" i="65"/>
  <c r="H18" i="65"/>
  <c r="G18" i="65"/>
  <c r="H17" i="65"/>
  <c r="G17" i="65"/>
  <c r="H16" i="65"/>
  <c r="G16" i="65"/>
  <c r="H15" i="65"/>
  <c r="G15" i="65"/>
  <c r="H14" i="65"/>
  <c r="G14" i="65"/>
  <c r="H13" i="65"/>
  <c r="G13" i="65"/>
  <c r="H12" i="65"/>
  <c r="G12" i="65"/>
  <c r="H11" i="65"/>
  <c r="G11" i="65"/>
  <c r="H10" i="65"/>
  <c r="G10" i="65"/>
  <c r="H9" i="65"/>
  <c r="G9" i="65"/>
  <c r="H8" i="65"/>
  <c r="G8" i="65"/>
  <c r="H7" i="65"/>
  <c r="G7" i="65"/>
  <c r="H6" i="65"/>
  <c r="G6" i="65"/>
  <c r="H5" i="65"/>
  <c r="G5" i="65"/>
  <c r="H4" i="65"/>
  <c r="G4" i="65"/>
  <c r="G5" i="56"/>
  <c r="F5" i="56"/>
  <c r="E5" i="56"/>
  <c r="D5" i="56"/>
  <c r="C5" i="56"/>
  <c r="B5" i="56"/>
  <c r="C9" i="44"/>
  <c r="B9" i="44"/>
  <c r="C9" i="42"/>
  <c r="B9" i="42"/>
  <c r="G13" i="32" l="1"/>
  <c r="F13" i="32"/>
  <c r="E13" i="32"/>
  <c r="D13" i="32"/>
  <c r="C13" i="32"/>
  <c r="B13" i="32"/>
  <c r="F14" i="31"/>
  <c r="E14" i="31"/>
  <c r="G14" i="31" s="1"/>
  <c r="C14" i="31"/>
  <c r="D14" i="31" s="1"/>
  <c r="B14" i="31"/>
  <c r="H13" i="31"/>
  <c r="G13" i="31"/>
  <c r="D13" i="31"/>
  <c r="G12" i="31"/>
  <c r="H12" i="31" s="1"/>
  <c r="D12" i="31"/>
  <c r="G11" i="31"/>
  <c r="H11" i="31" s="1"/>
  <c r="D11" i="31"/>
  <c r="G10" i="31"/>
  <c r="H10" i="31" s="1"/>
  <c r="D10" i="31"/>
  <c r="G9" i="31"/>
  <c r="H9" i="31" s="1"/>
  <c r="D9" i="31"/>
  <c r="G8" i="31"/>
  <c r="H8" i="31" s="1"/>
  <c r="D8" i="31"/>
  <c r="G7" i="31"/>
  <c r="D7" i="31"/>
  <c r="H7" i="31" s="1"/>
  <c r="G6" i="31"/>
  <c r="H6" i="31" s="1"/>
  <c r="D6" i="31"/>
  <c r="H5" i="31"/>
  <c r="G5" i="31"/>
  <c r="D5" i="31"/>
  <c r="G4" i="31"/>
  <c r="H4" i="31" s="1"/>
  <c r="D4" i="31"/>
  <c r="F14" i="30"/>
  <c r="E14" i="30"/>
  <c r="G14" i="30" s="1"/>
  <c r="C14" i="30"/>
  <c r="B14" i="30"/>
  <c r="D14" i="30" s="1"/>
  <c r="H13" i="30"/>
  <c r="G13" i="30"/>
  <c r="D13" i="30"/>
  <c r="G12" i="30"/>
  <c r="H12" i="30" s="1"/>
  <c r="D12" i="30"/>
  <c r="G11" i="30"/>
  <c r="H11" i="30" s="1"/>
  <c r="D11" i="30"/>
  <c r="G10" i="30"/>
  <c r="H10" i="30" s="1"/>
  <c r="D10" i="30"/>
  <c r="G9" i="30"/>
  <c r="H9" i="30" s="1"/>
  <c r="D9" i="30"/>
  <c r="G8" i="30"/>
  <c r="H8" i="30" s="1"/>
  <c r="D8" i="30"/>
  <c r="G7" i="30"/>
  <c r="H7" i="30" s="1"/>
  <c r="D7" i="30"/>
  <c r="G6" i="30"/>
  <c r="H6" i="30" s="1"/>
  <c r="D6" i="30"/>
  <c r="H5" i="30"/>
  <c r="G5" i="30"/>
  <c r="D5" i="30"/>
  <c r="G4" i="30"/>
  <c r="H4" i="30" s="1"/>
  <c r="D4" i="30"/>
  <c r="G11" i="28"/>
  <c r="D11" i="28"/>
  <c r="G10" i="28"/>
  <c r="D10" i="28"/>
  <c r="G9" i="28"/>
  <c r="D9" i="28"/>
  <c r="G8" i="28"/>
  <c r="D8" i="28"/>
  <c r="G7" i="28"/>
  <c r="D7" i="28"/>
  <c r="G6" i="28"/>
  <c r="D6" i="28"/>
  <c r="G5" i="28"/>
  <c r="D5" i="28"/>
  <c r="G4" i="28"/>
  <c r="D4" i="28"/>
  <c r="D10" i="26"/>
  <c r="E10" i="26" s="1"/>
  <c r="D9" i="26"/>
  <c r="F9" i="26" s="1"/>
  <c r="D8" i="26"/>
  <c r="F8" i="26" s="1"/>
  <c r="D7" i="26"/>
  <c r="F7" i="26" s="1"/>
  <c r="D6" i="26"/>
  <c r="E6" i="26" s="1"/>
  <c r="D5" i="26"/>
  <c r="F5" i="26" s="1"/>
  <c r="D10" i="24"/>
  <c r="F10" i="24" s="1"/>
  <c r="D9" i="24"/>
  <c r="F9" i="24" s="1"/>
  <c r="D8" i="24"/>
  <c r="E8" i="24" s="1"/>
  <c r="D7" i="24"/>
  <c r="F7" i="24" s="1"/>
  <c r="D6" i="24"/>
  <c r="F6" i="24" s="1"/>
  <c r="D5" i="24"/>
  <c r="F5" i="24" s="1"/>
  <c r="D9" i="10"/>
  <c r="D8" i="10"/>
  <c r="D7" i="10"/>
  <c r="D6" i="10"/>
  <c r="D5" i="10"/>
  <c r="D4" i="10"/>
  <c r="H14" i="31" l="1"/>
  <c r="H14" i="30"/>
  <c r="F10" i="26"/>
  <c r="E7" i="26"/>
  <c r="E8" i="26"/>
  <c r="E5" i="26"/>
  <c r="E9" i="26"/>
  <c r="F6" i="26"/>
  <c r="F8" i="24"/>
  <c r="E6" i="24"/>
  <c r="E9" i="24"/>
  <c r="E7" i="24"/>
  <c r="E10" i="24"/>
  <c r="E5" i="24"/>
  <c r="H30" i="6" l="1"/>
  <c r="G30" i="6"/>
  <c r="D30" i="6"/>
  <c r="C30" i="6"/>
  <c r="H29" i="6"/>
  <c r="G29" i="6"/>
  <c r="C29" i="6" s="1"/>
  <c r="D29" i="6"/>
  <c r="H28" i="6"/>
  <c r="G28" i="6"/>
  <c r="C28" i="6" s="1"/>
  <c r="D28" i="6"/>
  <c r="H27" i="6"/>
  <c r="G27" i="6"/>
  <c r="D27" i="6"/>
  <c r="C27" i="6"/>
  <c r="H26" i="6"/>
  <c r="G26" i="6"/>
  <c r="C26" i="6" s="1"/>
  <c r="D26" i="6"/>
  <c r="H25" i="6"/>
  <c r="G25" i="6"/>
  <c r="C25" i="6" s="1"/>
  <c r="D25" i="6"/>
  <c r="H24" i="6"/>
  <c r="G24" i="6"/>
  <c r="C24" i="6" s="1"/>
  <c r="I24" i="6" s="1"/>
  <c r="D24" i="6"/>
  <c r="H23" i="6"/>
  <c r="G23" i="6"/>
  <c r="D23" i="6"/>
  <c r="C23" i="6"/>
  <c r="H22" i="6"/>
  <c r="G22" i="6"/>
  <c r="C22" i="6" s="1"/>
  <c r="D22" i="6"/>
  <c r="H21" i="6"/>
  <c r="G21" i="6"/>
  <c r="C21" i="6" s="1"/>
  <c r="D21" i="6"/>
  <c r="H20" i="6"/>
  <c r="G20" i="6"/>
  <c r="D20" i="6"/>
  <c r="C20" i="6"/>
  <c r="H19" i="6"/>
  <c r="G19" i="6"/>
  <c r="C19" i="6" s="1"/>
  <c r="D19" i="6"/>
  <c r="H18" i="6"/>
  <c r="G18" i="6"/>
  <c r="C18" i="6" s="1"/>
  <c r="D18" i="6"/>
  <c r="H17" i="6"/>
  <c r="G17" i="6"/>
  <c r="C17" i="6" s="1"/>
  <c r="D17" i="6"/>
  <c r="H16" i="6"/>
  <c r="G16" i="6"/>
  <c r="C16" i="6" s="1"/>
  <c r="D16" i="6"/>
  <c r="H15" i="6"/>
  <c r="G15" i="6"/>
  <c r="C15" i="6" s="1"/>
  <c r="D15" i="6"/>
  <c r="H14" i="6"/>
  <c r="G14" i="6"/>
  <c r="C14" i="6" s="1"/>
  <c r="D14" i="6"/>
  <c r="H13" i="6"/>
  <c r="G13" i="6"/>
  <c r="C13" i="6" s="1"/>
  <c r="D13" i="6"/>
  <c r="H12" i="6"/>
  <c r="G12" i="6"/>
  <c r="C12" i="6" s="1"/>
  <c r="D12" i="6"/>
  <c r="H11" i="6"/>
  <c r="G11" i="6"/>
  <c r="C11" i="6" s="1"/>
  <c r="E11" i="6" s="1"/>
  <c r="D11" i="6"/>
  <c r="H10" i="6"/>
  <c r="G10" i="6"/>
  <c r="C10" i="6" s="1"/>
  <c r="D10" i="6"/>
  <c r="H9" i="6"/>
  <c r="G9" i="6"/>
  <c r="C9" i="6" s="1"/>
  <c r="D9" i="6"/>
  <c r="H8" i="6"/>
  <c r="G8" i="6"/>
  <c r="C8" i="6" s="1"/>
  <c r="D8" i="6"/>
  <c r="H7" i="6"/>
  <c r="G7" i="6"/>
  <c r="D7" i="6"/>
  <c r="C7" i="6"/>
  <c r="H6" i="6"/>
  <c r="G6" i="6"/>
  <c r="C6" i="6" s="1"/>
  <c r="D6" i="6"/>
  <c r="H5" i="6"/>
  <c r="G5" i="6"/>
  <c r="C5" i="6" s="1"/>
  <c r="D5" i="6"/>
  <c r="G4" i="6"/>
  <c r="C4" i="6" s="1"/>
  <c r="I12" i="6" l="1"/>
  <c r="I8" i="6"/>
  <c r="E27" i="6"/>
  <c r="E15" i="6"/>
  <c r="I28" i="6"/>
  <c r="I20" i="6"/>
  <c r="I16" i="6"/>
  <c r="E6" i="6"/>
  <c r="I6" i="6"/>
  <c r="I7" i="6"/>
  <c r="E22" i="6"/>
  <c r="I22" i="6"/>
  <c r="I23" i="6"/>
  <c r="I13" i="6"/>
  <c r="E13" i="6"/>
  <c r="E29" i="6"/>
  <c r="I29" i="6"/>
  <c r="I30" i="6"/>
  <c r="E7" i="6"/>
  <c r="E18" i="6"/>
  <c r="I18" i="6"/>
  <c r="I19" i="6"/>
  <c r="E23" i="6"/>
  <c r="E9" i="6"/>
  <c r="I9" i="6"/>
  <c r="I25" i="6"/>
  <c r="E25" i="6"/>
  <c r="E14" i="6"/>
  <c r="I14" i="6"/>
  <c r="I15" i="6"/>
  <c r="E19" i="6"/>
  <c r="E17" i="6"/>
  <c r="I17" i="6"/>
  <c r="E30" i="6"/>
  <c r="I5" i="6"/>
  <c r="E5" i="6"/>
  <c r="I21" i="6"/>
  <c r="E21" i="6"/>
  <c r="E10" i="6"/>
  <c r="I11" i="6"/>
  <c r="I10" i="6"/>
  <c r="I27" i="6"/>
  <c r="E26" i="6"/>
  <c r="I26" i="6"/>
  <c r="E16" i="6"/>
  <c r="E24" i="6"/>
  <c r="E28" i="6"/>
  <c r="E8" i="6"/>
  <c r="E12" i="6"/>
  <c r="E20" i="6"/>
</calcChain>
</file>

<file path=xl/sharedStrings.xml><?xml version="1.0" encoding="utf-8"?>
<sst xmlns="http://schemas.openxmlformats.org/spreadsheetml/2006/main" count="890" uniqueCount="383">
  <si>
    <t>Análisis Socioeconómico de El Salvador. Un enfoque estructural
Base de datos edición 4 - 2017</t>
  </si>
  <si>
    <t>Índice</t>
  </si>
  <si>
    <t xml:space="preserve">Para revisar los datos de esta edición, puede seleccionar la casilla que contiene el número de cuadro, tabla o gráfica al que se hace referencia, y puede regresar a este índice dando click en la casilla "Volver al índice" que se encuentra en cada hoja de esta base de datos.
Nota: Las secciones en las que no se muestra contenido son de carácter cualitativo, de revisión bibliográfica o la información no fue recopilada.
</t>
  </si>
  <si>
    <t>La economía mundial: crisis y situación actual de la economía capitalista</t>
  </si>
  <si>
    <t>Mercado laboral y fuerza de trabajo</t>
  </si>
  <si>
    <t>Cuadros</t>
  </si>
  <si>
    <t>Participación de la distribución del ingreso antes de impuestos del décimo decil (10% superior). Varios países</t>
  </si>
  <si>
    <t>Comparativo de la distribución porcentual de la cotización al SAP antes de la reforma de septiembre de 2017 y luego de la reforma</t>
  </si>
  <si>
    <t>Participación en la distribución del ingreso antes de impuestos de los primeros cinco deciles (50% inferior). Varios países</t>
  </si>
  <si>
    <t>Tasa de participación laboral por sexo en El Salvador</t>
  </si>
  <si>
    <t>Tasas de crecimiento del PIB real (G) y del Excedente Bruto de Explotación real (R) en El Salvador</t>
  </si>
  <si>
    <t>Tasa de inactividad laboral por sexo en El Salvador</t>
  </si>
  <si>
    <t xml:space="preserve">Población Económicamente Inactiva según sexo por condición de inactividad </t>
  </si>
  <si>
    <t>Población ocupada en el sector informal por sexo (porcentaje)</t>
  </si>
  <si>
    <t>Salarios promedios mensuales por sexo según año de estudio (en dólares USD)</t>
  </si>
  <si>
    <t>Salarios promedios por sexo</t>
  </si>
  <si>
    <t>Salario promedio mensual por sexo y rama de actividad económica</t>
  </si>
  <si>
    <t>Propietarios de la tierra por sexo</t>
  </si>
  <si>
    <t>Propietarios de tierra y vivienda por sexo</t>
  </si>
  <si>
    <t>Gráficas</t>
  </si>
  <si>
    <t>Tablas</t>
  </si>
  <si>
    <t>Salarios mínimos y promedios nominales del ISSS. Comparacion interanual agosto 2016 - agosto 2017</t>
  </si>
  <si>
    <t>Salarios medios por tamaño de empresa. 1992, 2004, 2010 y 2014. En dólares</t>
  </si>
  <si>
    <t>El Salvador: Población Económicamente Activa Ocupada desagregada por cotización y no cotización al ISSS, 2010 y 2015</t>
  </si>
  <si>
    <t>El Salvador: Población Económicamente Activa Ocupada total y por cuenta propia, 2010 y 2015</t>
  </si>
  <si>
    <t>Multiplicadores de Impacto Total, Sector Primario, 2010 y 2015</t>
  </si>
  <si>
    <t>Multiplicadores de Impacto Total, Sector Secundario, 2010 y 2015</t>
  </si>
  <si>
    <t>Multiplicadores de Impacto Total, Sector Terciario, 2010 y 2015</t>
  </si>
  <si>
    <t>Multiplicadores de impacto promedio sectorial desagregado por vias de inyección del estímulo en la demanda, 2010 y 2015</t>
  </si>
  <si>
    <t>Evolución de la productividad en El Salvador desde la perspectiva de la teoría del valor trabajo</t>
  </si>
  <si>
    <t>Demografía y desarrollo</t>
  </si>
  <si>
    <t>Evolución de la tasa de analfabetismo en El Salvador</t>
  </si>
  <si>
    <t>Evolución de la tasa de analfabetismo por área geográfica en El Salvador</t>
  </si>
  <si>
    <t>Evolución de la tasa de analfabetismo por sexo en El Salvador</t>
  </si>
  <si>
    <t>Porcentaje de hogares con acceso a teléfono fijo y celular en El Salvador</t>
  </si>
  <si>
    <t>Porcentaje de hogares con acceso a computadora e internet en El Salvador</t>
  </si>
  <si>
    <t>Inversión en I+D de educación superior por área científica y tecnológica</t>
  </si>
  <si>
    <t>Investigadores de Educación Superior por área científica y tecnológica en El Salvador</t>
  </si>
  <si>
    <t>Proyectos del sector gobierno por área científica y tecnológicas</t>
  </si>
  <si>
    <t>Proyectos del sector gobierno según su monto en dólares USD</t>
  </si>
  <si>
    <t>Pilares fundamentales y acciones de la economia del conocimiento</t>
  </si>
  <si>
    <t>Indicadores de la economía del conocimiento</t>
  </si>
  <si>
    <t>Relación de investigadores por proyecto de investigación de educación superior, 2015</t>
  </si>
  <si>
    <t>Desigualdad y polarización en El Salvador 1985 a 2016</t>
  </si>
  <si>
    <t>Política de ingreso y política fiscal</t>
  </si>
  <si>
    <t>Desigualdad del ingreso. Índice de Theil El Salvador</t>
  </si>
  <si>
    <t>Evolución de polarización y desigualdad en El Salvador</t>
  </si>
  <si>
    <t>Distribución del Ingreso Total por deciles (%). El Salvador 1985-2016</t>
  </si>
  <si>
    <t>Desigualdad y Polarización en El Salvador. 1985-2016</t>
  </si>
  <si>
    <t>A cuatro años del Acuerdo de Asociación (ADA) con la Unión Europea: Segunda parte</t>
  </si>
  <si>
    <t>Análisis del comportamiento monetario</t>
  </si>
  <si>
    <t>Balanza comercial de El Salvador frente a la Unión Europea (incluyendo maquila)</t>
  </si>
  <si>
    <t xml:space="preserve">Índice de productividad relativa SV/UE e Índide de salarios reales relativos UE/SV </t>
  </si>
  <si>
    <t>Cuadro 1.1. Participación de la distribución del ingreso antes de impuestos del décimo decil (10% superior). Varios países</t>
  </si>
  <si>
    <t>VOLVER AL ÍNDICE</t>
  </si>
  <si>
    <t>Datos desde 1891 hasta 2014</t>
  </si>
  <si>
    <t>Percentil</t>
  </si>
  <si>
    <t>Año</t>
  </si>
  <si>
    <t>EEUU</t>
  </si>
  <si>
    <t>Francia</t>
  </si>
  <si>
    <t>Alemania</t>
  </si>
  <si>
    <t>Sudáfrica</t>
  </si>
  <si>
    <t>Reino Unido</t>
  </si>
  <si>
    <t>China</t>
  </si>
  <si>
    <t>p90p100</t>
  </si>
  <si>
    <t>Fuente: elaboración propia con base de datos de The World Wealth and Income database (2017).</t>
  </si>
  <si>
    <t>Cuadro 1.2. Participación en la distribución del ingreso antes de impuestos de los primeros cinco deciles (50% inferior). Varios países</t>
  </si>
  <si>
    <t>Datos desde 1900 hasta 2015</t>
  </si>
  <si>
    <t xml:space="preserve">Francia </t>
  </si>
  <si>
    <t>p0p50</t>
  </si>
  <si>
    <t>Fuente: elaboracion propia con base de datos de The World Wealth and Income database (2017)</t>
  </si>
  <si>
    <t>Cuadro 1.3. Tasas de crecimiento del PIB real (G) y del Excedente Bruto de Explotación real (R) en El Salvador</t>
  </si>
  <si>
    <t>Datos desde 1991 hasta 2016</t>
  </si>
  <si>
    <t>PIBr BCR</t>
  </si>
  <si>
    <t>EBE Real</t>
  </si>
  <si>
    <t>TC PIBr</t>
  </si>
  <si>
    <t>TC EBEr</t>
  </si>
  <si>
    <t>Participación W UCA</t>
  </si>
  <si>
    <t>Ex. Bruto de Explot.</t>
  </si>
  <si>
    <t>g</t>
  </si>
  <si>
    <t>r</t>
  </si>
  <si>
    <t>Fuente: elaboracion propia con datos del EPWT v4 (2017) y Banco Central de Reserva (2017).</t>
  </si>
  <si>
    <t>Cuadro 2.1. Comparativo de la distribución porcentual de la cotización al SAP antes de la reforma de septiembre de 2017 (izquierda) y luego de la reforma (derecha)</t>
  </si>
  <si>
    <t>Datos para septiembre de 2017</t>
  </si>
  <si>
    <t>Comisión</t>
  </si>
  <si>
    <t>Reforma de Septiembre 2017</t>
  </si>
  <si>
    <t>Antes</t>
  </si>
  <si>
    <t>Despues</t>
  </si>
  <si>
    <t>Comision AFP y Seguro</t>
  </si>
  <si>
    <t>CIAP</t>
  </si>
  <si>
    <t>CGS</t>
  </si>
  <si>
    <t>NA</t>
  </si>
  <si>
    <t>Fuente: elaboración propia con información del Decreto 787.</t>
  </si>
  <si>
    <t>Cuadro 2.2. Tasa de participación laboral por sexo en El Salvador</t>
  </si>
  <si>
    <t>Datos desde 2011 hasta 2016</t>
  </si>
  <si>
    <t>Hombres</t>
  </si>
  <si>
    <t>Mujeres</t>
  </si>
  <si>
    <t>Brecha de tasa 
de participación</t>
  </si>
  <si>
    <t>Fuente: elaboración propia con base en MINEC y DIGESTYC (2011-2016).</t>
  </si>
  <si>
    <t>Cuadro 2.3. Tasa de inactividad laboral por sexo en El Salvador</t>
  </si>
  <si>
    <t>Tasa de inactividad por sexo</t>
  </si>
  <si>
    <t xml:space="preserve">Cuadro 2.4. Población Económicamente Inactiva según sexo por condición de inactividad </t>
  </si>
  <si>
    <t>Datos para 2016</t>
  </si>
  <si>
    <t>Condicion de inactividad</t>
  </si>
  <si>
    <t>Quehaceres domésticos</t>
  </si>
  <si>
    <t>Estudia</t>
  </si>
  <si>
    <t>No puede trabajar</t>
  </si>
  <si>
    <t>Jubilado(a) o pensionado(a)</t>
  </si>
  <si>
    <t>Enfermedad o accidente</t>
  </si>
  <si>
    <t>Obligaciones familiares o personales</t>
  </si>
  <si>
    <t>Cuadro 2.5. Población ocupada en el sector informal por sexo (porcentaje)</t>
  </si>
  <si>
    <t xml:space="preserve">Brecha </t>
  </si>
  <si>
    <t>Cuadro 2.6. Salarios promedios mensuales por sexo según año de estudio (en dólares USD)</t>
  </si>
  <si>
    <t>Años de estudio aprobados</t>
  </si>
  <si>
    <t>Total</t>
  </si>
  <si>
    <t>Hombre</t>
  </si>
  <si>
    <t>Mujer</t>
  </si>
  <si>
    <t xml:space="preserve">Total </t>
  </si>
  <si>
    <t>Ninguno</t>
  </si>
  <si>
    <t xml:space="preserve"> 1 a 3</t>
  </si>
  <si>
    <t>4 a 6</t>
  </si>
  <si>
    <t>7 a 9</t>
  </si>
  <si>
    <t>10 a 12</t>
  </si>
  <si>
    <t>13  y más</t>
  </si>
  <si>
    <t>Cuadro 2.7. Salarios promedios por sexo</t>
  </si>
  <si>
    <t>Brecha salarial</t>
  </si>
  <si>
    <t>Cuadro 2.8. Salario promedio mensual por sexo y rama de actividad económica</t>
  </si>
  <si>
    <t>Rama de actividad económica</t>
  </si>
  <si>
    <t>Hogares con servicios domésticos</t>
  </si>
  <si>
    <t>Agricultura, ganadería, caza y silvicultura</t>
  </si>
  <si>
    <t>Pesca</t>
  </si>
  <si>
    <t>Construcción</t>
  </si>
  <si>
    <t>Industrias manufactureras</t>
  </si>
  <si>
    <t>Explotación, minas y canteras</t>
  </si>
  <si>
    <t>Comercio, hoteles y restaurantes</t>
  </si>
  <si>
    <t>Servicios comunales sociales y de salud</t>
  </si>
  <si>
    <t>Transporte, almacenamiento y comunicaciones</t>
  </si>
  <si>
    <t>Suministro de electricidad, gas y agua</t>
  </si>
  <si>
    <t>Intermediación financiera, inmobilirias</t>
  </si>
  <si>
    <t>Actividades de organizaciones y órganos extraterritoriales</t>
  </si>
  <si>
    <t>Administración pública y defensa</t>
  </si>
  <si>
    <t>Enseñanaza</t>
  </si>
  <si>
    <t>Cuadro 2.9. Propietarios de la tierra por sexo</t>
  </si>
  <si>
    <t>Tierra</t>
  </si>
  <si>
    <t>Porcentaje de Tierra</t>
  </si>
  <si>
    <t>Cuadro 2.10. Propietarios de tierra y vivienda por sexo</t>
  </si>
  <si>
    <t>Vivienda</t>
  </si>
  <si>
    <t>% de participación</t>
  </si>
  <si>
    <t>Tabla 2.1. Salarios mínimos y promedios nominales del ISSS. Comparacion interanual agosto 2016 - agosto 2017</t>
  </si>
  <si>
    <t>Categoría</t>
  </si>
  <si>
    <t>Nominal (USD)</t>
  </si>
  <si>
    <r>
      <t>USD de 2009</t>
    </r>
    <r>
      <rPr>
        <b/>
        <vertAlign val="superscript"/>
        <sz val="11"/>
        <rFont val="Calibri"/>
        <family val="2"/>
        <scheme val="minor"/>
      </rPr>
      <t>3/</t>
    </r>
  </si>
  <si>
    <t>Variación (%)</t>
  </si>
  <si>
    <r>
      <t>S.mín Comercio</t>
    </r>
    <r>
      <rPr>
        <vertAlign val="superscript"/>
        <sz val="11"/>
        <rFont val="Calibri"/>
        <family val="2"/>
        <scheme val="minor"/>
      </rPr>
      <t>1/</t>
    </r>
  </si>
  <si>
    <r>
      <t>S.mín Industria</t>
    </r>
    <r>
      <rPr>
        <vertAlign val="superscript"/>
        <sz val="11"/>
        <rFont val="Calibri"/>
        <family val="2"/>
        <scheme val="minor"/>
      </rPr>
      <t>1/</t>
    </r>
  </si>
  <si>
    <r>
      <t>S.míin Maquila</t>
    </r>
    <r>
      <rPr>
        <vertAlign val="superscript"/>
        <sz val="11"/>
        <rFont val="Calibri"/>
        <family val="2"/>
        <scheme val="minor"/>
      </rPr>
      <t>1/</t>
    </r>
  </si>
  <si>
    <r>
      <t>S.mín agricola</t>
    </r>
    <r>
      <rPr>
        <vertAlign val="superscript"/>
        <sz val="11"/>
        <rFont val="Calibri"/>
        <family val="2"/>
        <scheme val="minor"/>
      </rPr>
      <t>1/</t>
    </r>
  </si>
  <si>
    <r>
      <t>S.Prom. Comercio</t>
    </r>
    <r>
      <rPr>
        <vertAlign val="superscript"/>
        <sz val="11"/>
        <rFont val="Calibri"/>
        <family val="2"/>
        <scheme val="minor"/>
      </rPr>
      <t>2/</t>
    </r>
  </si>
  <si>
    <r>
      <t>S.Prom. Indus</t>
    </r>
    <r>
      <rPr>
        <vertAlign val="superscript"/>
        <sz val="11"/>
        <rFont val="Calibri"/>
        <family val="2"/>
        <scheme val="minor"/>
      </rPr>
      <t>2/</t>
    </r>
  </si>
  <si>
    <r>
      <t>Promedio</t>
    </r>
    <r>
      <rPr>
        <vertAlign val="superscript"/>
        <sz val="11"/>
        <rFont val="Calibri"/>
        <family val="2"/>
        <scheme val="minor"/>
      </rPr>
      <t>2/</t>
    </r>
    <r>
      <rPr>
        <sz val="11"/>
        <rFont val="Calibri"/>
        <family val="2"/>
        <scheme val="minor"/>
      </rPr>
      <t xml:space="preserve"> Sector Privado</t>
    </r>
  </si>
  <si>
    <r>
      <t>Promedio Sector publico</t>
    </r>
    <r>
      <rPr>
        <vertAlign val="superscript"/>
        <sz val="11"/>
        <rFont val="Calibri"/>
        <family val="2"/>
        <scheme val="minor"/>
      </rPr>
      <t>2/</t>
    </r>
  </si>
  <si>
    <r>
      <t xml:space="preserve">Notas: </t>
    </r>
    <r>
      <rPr>
        <vertAlign val="superscript"/>
        <sz val="11"/>
        <rFont val="Calibri"/>
        <family val="2"/>
        <scheme val="minor"/>
      </rPr>
      <t>1/</t>
    </r>
    <r>
      <rPr>
        <sz val="11"/>
        <rFont val="Calibri"/>
        <family val="2"/>
        <scheme val="minor"/>
      </rPr>
      <t xml:space="preserve">Decretos 1, 2, 3 y 4 publicados en Diario Oficial n.° 236 Tomo 413 del 19 de diciembre de 2016. </t>
    </r>
    <r>
      <rPr>
        <vertAlign val="superscript"/>
        <sz val="11"/>
        <rFont val="Calibri"/>
        <family val="2"/>
        <scheme val="minor"/>
      </rPr>
      <t>2/</t>
    </r>
    <r>
      <rPr>
        <sz val="11"/>
        <rFont val="Calibri"/>
        <family val="2"/>
        <scheme val="minor"/>
      </rPr>
      <t xml:space="preserve">Salarios promedio nominales de las personas cotizantes en plantilla registrados por el ISSS correspondientes al mes de agosto 2016 (cita revisada) y agosto 2017 (preliminar). </t>
    </r>
    <r>
      <rPr>
        <vertAlign val="superscript"/>
        <sz val="11"/>
        <rFont val="Calibri"/>
        <family val="2"/>
        <scheme val="minor"/>
      </rPr>
      <t>3/</t>
    </r>
    <r>
      <rPr>
        <sz val="11"/>
        <rFont val="Calibri"/>
        <family val="2"/>
        <scheme val="minor"/>
      </rPr>
      <t xml:space="preserve"> Segun MInec y Digestic (2017, p.7) el IPC de agosto 2016 fue de 109.85 y en agosto 2017 de 111.1.</t>
    </r>
  </si>
  <si>
    <t>Fuente: elaboración propia con datos de Diario Oficial, DIGESTYC e ISSS.</t>
  </si>
  <si>
    <t>Tabla 2.2. Salarios medios por tamaño de empresa. 1992, 2004, 2010 y 2014. En dólares</t>
  </si>
  <si>
    <t>Tamaño de empresa</t>
  </si>
  <si>
    <t>Microempresa</t>
  </si>
  <si>
    <t>Pequeña Empresa</t>
  </si>
  <si>
    <t>Mediana Empresa</t>
  </si>
  <si>
    <t>Gran Empresa</t>
  </si>
  <si>
    <t>Fuente: Calculos propios con base en datos de las EHPM (MINEC y DIGESTYC, varios años).</t>
  </si>
  <si>
    <t>Tabla 2.3. El Salvador: Población Económicamente Activa Ocupada desagregada por cotización y no cotización al ISSS, 2010 y 2015</t>
  </si>
  <si>
    <t>Rama de Actividad Economica (RAE)</t>
  </si>
  <si>
    <t>Diferencia del % Cubierto</t>
  </si>
  <si>
    <t>Con ISSS</t>
  </si>
  <si>
    <t>Sin ISSS</t>
  </si>
  <si>
    <t>% Cubierto</t>
  </si>
  <si>
    <t>2015-2010</t>
  </si>
  <si>
    <t>Agricultura, Caza, Silvicultura y Pesca</t>
  </si>
  <si>
    <t>Mineria</t>
  </si>
  <si>
    <t>Industria Manufacturera</t>
  </si>
  <si>
    <t>Electricidad, Gas y Agua</t>
  </si>
  <si>
    <t>Construccion</t>
  </si>
  <si>
    <t>Comercio, Restaurantes y Hoteles</t>
  </si>
  <si>
    <t>Transporte, Almacenaje y Comunicaciones</t>
  </si>
  <si>
    <t>Establecimientos Financieros y Seguros</t>
  </si>
  <si>
    <t>Servicios Privados</t>
  </si>
  <si>
    <t>Admon. Publica</t>
  </si>
  <si>
    <t>Fuente: Elaboracion Propia con base en Delgado et al. (2016). Base de datos cotizantes del ISSS (recopilacion de informacion varios años). Inedita. Y datos de las EHPM (MINEC y DIGESTYC, 2010 y 2015)</t>
  </si>
  <si>
    <t>Tabla 2.4. El Salvador: Población Económicamente Activa Ocupada total y por cuenta propia, 2010 y 2015</t>
  </si>
  <si>
    <t>Diferencia C.P.</t>
  </si>
  <si>
    <t>Cuenta Propia (C.P.)</t>
  </si>
  <si>
    <t>%C.P.</t>
  </si>
  <si>
    <t>Fuente: Elaboracion Propia con en datos de las EHPM (MINEC y DIGESTYC, 2010 y 2015).</t>
  </si>
  <si>
    <t>Tabla 2.5. Multiplicadores de Impacto Total, Sector Primario, 2010 y 2015</t>
  </si>
  <si>
    <t>Ramas de Actividad Economica</t>
  </si>
  <si>
    <t>Cuenta Propia</t>
  </si>
  <si>
    <t>Empleo  Total</t>
  </si>
  <si>
    <t>1. Café oro</t>
  </si>
  <si>
    <t>2. Algodón</t>
  </si>
  <si>
    <t>3. Granos Basicos</t>
  </si>
  <si>
    <t>4. Caña de Azucar</t>
  </si>
  <si>
    <t>5. Otras prod. Agricolas</t>
  </si>
  <si>
    <t>6. Ganaderia</t>
  </si>
  <si>
    <t>7. Avicultura</t>
  </si>
  <si>
    <t>8. Silvicultura</t>
  </si>
  <si>
    <t>9. Prod. De la caza y la pesca</t>
  </si>
  <si>
    <t>Promedio Sectorial</t>
  </si>
  <si>
    <t>Fuente: elaboracion propia con base en datos de las EHPM (MINEC y DIGESTYC, 2010 y 2015) y estamacion de cuadros de oferta y utilizacion, (inedita).</t>
  </si>
  <si>
    <t>Tabla 2.6. Multiplicadores de Impacto Total, Sector Secundario, 2010 y 2015</t>
  </si>
  <si>
    <t>10 Prod. De la Mineria</t>
  </si>
  <si>
    <t>23. Papel, carton y sus Productos</t>
  </si>
  <si>
    <t>11. Carne y sus productos</t>
  </si>
  <si>
    <t>24. Prod. De la imprenta y de ind. conex.</t>
  </si>
  <si>
    <t>12. Producos Lacteos</t>
  </si>
  <si>
    <t>25. Quimica de base y elaborados</t>
  </si>
  <si>
    <t>13. Prod. Elaborados de la pesca</t>
  </si>
  <si>
    <t>26. Prod. de la refinacion de petroleo</t>
  </si>
  <si>
    <t>14. Prod. De la molineria y panaderia</t>
  </si>
  <si>
    <t>27. Prod. de caucho y platico</t>
  </si>
  <si>
    <t>15. Azucar</t>
  </si>
  <si>
    <t>28. Prod. minerales no metalicos elab.</t>
  </si>
  <si>
    <t>16. Otros pord. Alim. Elaborados</t>
  </si>
  <si>
    <t>29. Prod. Metalicos de base y elab</t>
  </si>
  <si>
    <t>17. Bebidas</t>
  </si>
  <si>
    <t>30. Maquinaria, equipos y suministros</t>
  </si>
  <si>
    <t>19. Textiles y art. Confec. De mat. Text</t>
  </si>
  <si>
    <t>31. Material de transp. y manuf. Diversas</t>
  </si>
  <si>
    <t>20. Prendas de Vestir</t>
  </si>
  <si>
    <t>32. Electricidad</t>
  </si>
  <si>
    <t>21. Cuero y sus Productos</t>
  </si>
  <si>
    <t>33. Agua y alcantarillados</t>
  </si>
  <si>
    <t>22. Madera y sus Productos</t>
  </si>
  <si>
    <t>34. Construccion</t>
  </si>
  <si>
    <t>Nota: La rama de actividad economica 18, correspondiente a Tabaco elaborado, ha sido suprimida debido a que no hay produccion  en dicha rama, por tanto todos los multiplicadores son nulos. Fuente: elaboracion propia con base en datos de las EHPM (MINEC y DIGESTYC 2010 y 2015) y estimacion de Cuadros de Oferta y Utilizacion. Inédita</t>
  </si>
  <si>
    <t>Tabla 2.7. Multiplicadores de Impacto Total, Sector Terciario, 2010 y 2015</t>
  </si>
  <si>
    <t>Ramas de Actividad Económica</t>
  </si>
  <si>
    <t>35. Comercio</t>
  </si>
  <si>
    <t>36. Restaurantes y hoteles</t>
  </si>
  <si>
    <t>37. Transp. y almacenamiento</t>
  </si>
  <si>
    <t>38. Comunicaciones</t>
  </si>
  <si>
    <t>39. Bancos, seguros, otras inst. financ.</t>
  </si>
  <si>
    <t>40. Bienes inmuebles y serv. prestados</t>
  </si>
  <si>
    <t>41. Alquileres de vivienda</t>
  </si>
  <si>
    <t>42. Serv. Comunales, sociales y pers.</t>
  </si>
  <si>
    <t>43. Servicios domesticos</t>
  </si>
  <si>
    <t>44. Servicios del gobierno</t>
  </si>
  <si>
    <t>45. Servicios Industriales</t>
  </si>
  <si>
    <t>Promedio sectorial</t>
  </si>
  <si>
    <t>Fuente: elaboración propia con base en datos de las EHPM (MINEC y DIGESTYC 2010 y 2015) y estimación de Cuadros de Oferta y Utilizacion. Inédita.</t>
  </si>
  <si>
    <t>Tabla 2.8. Multiplicadores de impacto promedio sectorial desagregado por vias de inyección del estímulo en la demanda, 2010 y 2015</t>
  </si>
  <si>
    <t>Sectores</t>
  </si>
  <si>
    <t>Promedio SI</t>
  </si>
  <si>
    <t>Promedio SII</t>
  </si>
  <si>
    <t>Promedio SIII**</t>
  </si>
  <si>
    <t>Nota: se asume una variación en la demanda final equivalente a un millón de dólares.</t>
  </si>
  <si>
    <t>** Se ha aislado el efecto de los sectores 39 y 44, en las vias "Con ISSS" y "Cuenta Propia" por presentar un comportamiento muy diferente respecto al resto de las RAE en el sector terciario.</t>
  </si>
  <si>
    <t>Fuente: elaboración propia con base en datos de las EHPM (MINEC y DIGESTYC 2010 y 2015) y estimación de Cuadros de Ofertas y Utilizacion (inédita).</t>
  </si>
  <si>
    <t>Cuadro 4.1. Evolución de la tasa de analfabetismo en El Salvador</t>
  </si>
  <si>
    <t>Datos desde 2001 hasta 2016. En porcentaje</t>
  </si>
  <si>
    <t>Nacional</t>
  </si>
  <si>
    <t>Fuente: elaboración propia con base en información de las EHPM, (MINED y DIGESTYC, 2001-2016).</t>
  </si>
  <si>
    <t>Cuadro 4.2. Evolución de la tasa de analfabetismo por área geográfica en El Salvador</t>
  </si>
  <si>
    <t>Datos desde 2001 hasta 2016</t>
  </si>
  <si>
    <t>Urbana</t>
  </si>
  <si>
    <t>Rural</t>
  </si>
  <si>
    <t>Cuadro 4.3. Evolución de la tasa de analfabetismo por sexo en El Salvador</t>
  </si>
  <si>
    <t>Cuadro 4.4. Porcentaje de hogares con acceso a teléfono fijo y celular en El Salvador</t>
  </si>
  <si>
    <t>Datos desde 2007 hasta 2016</t>
  </si>
  <si>
    <t>Teléfono fijo</t>
  </si>
  <si>
    <t>Teléfono celular</t>
  </si>
  <si>
    <t>Fuente: elaboración propia con base en información de las EHPM, (MINED y DIGESTYC, 2007-2016).</t>
  </si>
  <si>
    <t>Cuadro 4.5. Porcentaje de hogares con acceso a computadora e internet en El Salvador</t>
  </si>
  <si>
    <t xml:space="preserve">Internet </t>
  </si>
  <si>
    <t>Computadora</t>
  </si>
  <si>
    <t>Cuadro 4.6. Inversión en I+D de educación superior por área científica y tecnológica</t>
  </si>
  <si>
    <t>Datos para 2015</t>
  </si>
  <si>
    <t>Área científica y tecnológica</t>
  </si>
  <si>
    <t>Porcentaje</t>
  </si>
  <si>
    <t>Ciencias exactas y naturales</t>
  </si>
  <si>
    <t>Ingeniería y tecnología</t>
  </si>
  <si>
    <t>Ciencias médicas</t>
  </si>
  <si>
    <t>Ciencias agrícolas</t>
  </si>
  <si>
    <t>Ciencias sociales</t>
  </si>
  <si>
    <t>Humanidades</t>
  </si>
  <si>
    <t>Fuente: elaboración propia con base en información del Viceministerio de Ciencia y Tecnología del Ministerio de Educación de El Salvador</t>
  </si>
  <si>
    <t>Cuadro 4.7. Investigadores de Educación Superior por área científica y tecnológica en El Salvador</t>
  </si>
  <si>
    <t>Fuente: elaboración propia con base en información del Viceministerio de Ciencia y Tecnología del Ministerio de Educación de El Salvador, 2016.</t>
  </si>
  <si>
    <t>Cuadro 4.8. Proyectos del sector gobierno por área científica y tecnológicas</t>
  </si>
  <si>
    <t>Cuadro 4.9. Proyectos del sector gobierno según su monto en dólares USD</t>
  </si>
  <si>
    <t>Monto</t>
  </si>
  <si>
    <t>0 - $10,000</t>
  </si>
  <si>
    <t>$10, 000 - $25,000</t>
  </si>
  <si>
    <t>$25,000 - $50,000</t>
  </si>
  <si>
    <t>$50,000 - $100,000</t>
  </si>
  <si>
    <t>$100,000 - $500, 000</t>
  </si>
  <si>
    <t>Más de $500,000</t>
  </si>
  <si>
    <t>Tabla 4.1. Pilares fundamentales y acciones de la economia del conocimiento</t>
  </si>
  <si>
    <t>Pilar fundamental</t>
  </si>
  <si>
    <t>Elementos de política</t>
  </si>
  <si>
    <t>Inversión en educación</t>
  </si>
  <si>
    <t>•	Identificación de áreas estratégicas de educación y formación que promuevan la creación, difusión y aprovechamiento del conocimiento.
•	Asignación de recursos económicos en áreas estratégicas de educación y formación identificadas. 
•	Creación de Instituciones de garantía del conocimiento. 
•	Diseño e implementación de incentivos económicos permanentes para la sostenibilidad de las instituciones.</t>
  </si>
  <si>
    <t>Desarrollo e innovación</t>
  </si>
  <si>
    <t>•	Garantía de bienes y servicios básicos a la población para que pueda realizar un pleno aprovechamiento de los procesos de formación. 
•	Programas de formación integrales y de calidad que garanticen una fuerza laboral educada. 
•	Programas de seguimiento y capacitación que garanticen una fuerza laboral actualizada en conocimiento y experiencia.</t>
  </si>
  <si>
    <t>Infraestructura de la información</t>
  </si>
  <si>
    <t>•	Articulación efectiva entre centros de estudio, universidades, centros de investigación y empresas para incrementar el acervo de conocimiento local.
•	Creación de sistemas integrales de investigación e innovación del conocimiento productivo y con capacidad de adaptar el desarrollo científico a las necesidades de la población.</t>
  </si>
  <si>
    <t>Transformaciones de mercado</t>
  </si>
  <si>
    <t>•	Infraestructura moderna y adecuada que facilite la comercialización, difusión y procesamiento de información. 
•	Inserción gradual y con base en capacidades a los diferentes mercados.</t>
  </si>
  <si>
    <t>Fuente: elaboración propia con base en información del Instituto de Estudios para el Desarrollo del Banco Mundial (2007).</t>
  </si>
  <si>
    <t>Tabla 4.2. Indicadores de la economía del conocimiento</t>
  </si>
  <si>
    <t>Educación</t>
  </si>
  <si>
    <t>Tecnología</t>
  </si>
  <si>
    <t>Innovación</t>
  </si>
  <si>
    <t>Las capacidades educativas de la poblacion pueden ser medidas a traves del nivel de alfabetizacion, los indices de terminacion media y superior y el acceso de los graduados a estudios de postgrado.</t>
  </si>
  <si>
    <t>Las capacidades tecnologias de la poblacion son vistas como un complemento a las educativas y evaluan el acceso de las personas a recursos y herramientas de conocimiento como la telefonia, las computadoras y el internet.</t>
  </si>
  <si>
    <t>Las capacidades de innovacion consideran el estado de los sistemas de investigacion e innovacion de sectores estrategicos, cantidad y calidad de los investigadores</t>
  </si>
  <si>
    <t>Fuente: Elaboración propia con base en Sánchez y Ríos (2011).</t>
  </si>
  <si>
    <t>Tabla 4.3. Relación de investigadores por proyecto de investigación de educación superior, 2015</t>
  </si>
  <si>
    <t>Área</t>
  </si>
  <si>
    <t>Proyectos</t>
  </si>
  <si>
    <t>Investigadores</t>
  </si>
  <si>
    <t>Investigadores por proyecto</t>
  </si>
  <si>
    <t>Fuente: elaboración propia con base en información de CONACYT El Salvador, 2017.</t>
  </si>
  <si>
    <t>Cuadro 5.1. Desigualdad del ingreso. Índice de Theil El Salvador</t>
  </si>
  <si>
    <t>Datos desde 1991 hasta 2016. Menor índice, menos desigualdad</t>
  </si>
  <si>
    <t>Theil (0 a 1)</t>
  </si>
  <si>
    <t>Fuente: elaboración propia con datos del MINEC y DIGESTYC.</t>
  </si>
  <si>
    <t>Cuadro 5.2. Evolución de polarización y desigualdad en El Salvador</t>
  </si>
  <si>
    <t>Datos desde 1985 hasta 2016. 1990 = 100</t>
  </si>
  <si>
    <t>Índice Theil</t>
  </si>
  <si>
    <t>Índice Polarización</t>
  </si>
  <si>
    <t>Cuadro 5.3. Desigualdad del ingreso. Índice de Theil El Salvador</t>
  </si>
  <si>
    <t>Datos desde 1991 hasta 2016. Décimo decil restado</t>
  </si>
  <si>
    <t>Theil</t>
  </si>
  <si>
    <t>Fuente: elaboración propia con datos del MINEC, DIGESTYC Y Esquivel et al. (2015).</t>
  </si>
  <si>
    <t>Tabla 5.1. Distribución del Ingreso Total por deciles (%). El Salvador 1985-2016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</si>
  <si>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</si>
  <si>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</si>
  <si>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</si>
  <si>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</si>
  <si>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</si>
  <si>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</si>
  <si>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</si>
  <si>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</si>
  <si>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</si>
  <si>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</si>
  <si>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1986e</t>
  </si>
  <si>
    <t>1987e</t>
  </si>
  <si>
    <t>1988e</t>
  </si>
  <si>
    <t>1989e</t>
  </si>
  <si>
    <t>1990e</t>
  </si>
  <si>
    <t>Fuente: DIGESTYC. Nota: La (e) indica que los datos han sido estimados por el autor  a partir de los datos oficiales de 1985 y 1991.</t>
  </si>
  <si>
    <t>Tabla 5.2. Desigualdad y Polarización en El Salvador. 1985-2016</t>
  </si>
  <si>
    <t>(1)</t>
  </si>
  <si>
    <t>(2)</t>
  </si>
  <si>
    <t>(3)=(1+2)</t>
  </si>
  <si>
    <t>(4)</t>
  </si>
  <si>
    <t>(2)/(1)</t>
  </si>
  <si>
    <t>Base 1990=100</t>
  </si>
  <si>
    <t>Theil                        intra-grupos</t>
  </si>
  <si>
    <t>Theil inter-grupos</t>
  </si>
  <si>
    <t>Intra+inter</t>
  </si>
  <si>
    <t>Fuente: elaboración propia con datos de la DIGESTYC.</t>
  </si>
  <si>
    <t>Cuadro 7.1. Balanza comercial de El Salvador frente a la Unión Europea (incluyendo maquila)</t>
  </si>
  <si>
    <t>Datos desde 1994 hasta 2016</t>
  </si>
  <si>
    <t>Exportaciones</t>
  </si>
  <si>
    <t>Importaciones</t>
  </si>
  <si>
    <t>Déficit Comercial</t>
  </si>
  <si>
    <t>PIB corriente</t>
  </si>
  <si>
    <t>Deficit con Respecto al PIB</t>
  </si>
  <si>
    <t>Fuente: elaboración propia con base en datos del Banco Central de Reserva de El Salvador.</t>
  </si>
  <si>
    <t xml:space="preserve">Cuadro 7.2. Índice de productividad relativa SV/UE e Índide de salarios reales relativos UE/SV </t>
  </si>
  <si>
    <t>Datos desde 1995 hasta 2016. 1995 = 100</t>
  </si>
  <si>
    <t>Años</t>
  </si>
  <si>
    <t>Índice productividad ES</t>
  </si>
  <si>
    <t>Índice Wreal ES</t>
  </si>
  <si>
    <t>Índice productividad UE</t>
  </si>
  <si>
    <t>Índice Wreal UE</t>
  </si>
  <si>
    <t>CLUR SV</t>
  </si>
  <si>
    <t>CLUR UE</t>
  </si>
  <si>
    <t>CLUR UE/SV</t>
  </si>
  <si>
    <t>Wr UE/SV</t>
  </si>
  <si>
    <t>Prod SV/UE</t>
  </si>
  <si>
    <t>Fuente: elaboración propia con base en datos de la OCDE (salarios y productividad de países de la Unión Europea). Banco Central de Reserva de El Salvador (Producto Interno Bruto de El Salvador). Departamento de Economía Universidad Centroamericana José Simeón Cañas (empleo y salarios de El Salvador) y Banco Mundial (Índice de precios al por mayor).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</si>
</sst>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0.0%"/>
    <numFmt numFmtId="168" formatCode="0.00000"/>
  </numFmts>
  <fonts count="3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0303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name val="Calibri"/>
      <family val="2"/>
      <scheme val="minor"/>
    </font>
    <font>
      <b/>
      <sz val="7.5"/>
      <color theme="8" tint="-0.249977111117893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9C5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91">
    <xf numFmtId="0" fontId="0" fillId="0" borderId="0" xfId="0"/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 indent="1"/>
    </xf>
    <xf numFmtId="0" fontId="6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8" fillId="6" borderId="0" xfId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wrapText="1" indent="3"/>
    </xf>
    <xf numFmtId="0" fontId="8" fillId="3" borderId="0" xfId="1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9" fontId="0" fillId="0" borderId="0" xfId="2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2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2" xfId="0" applyBorder="1"/>
    <xf numFmtId="0" fontId="11" fillId="8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2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0" fillId="0" borderId="5" xfId="0" applyBorder="1" applyAlignment="1">
      <alignment horizontal="center"/>
    </xf>
    <xf numFmtId="0" fontId="17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8" fillId="8" borderId="3" xfId="0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0" fontId="11" fillId="8" borderId="3" xfId="0" applyFont="1" applyFill="1" applyBorder="1"/>
    <xf numFmtId="167" fontId="0" fillId="0" borderId="0" xfId="2" applyNumberFormat="1" applyFont="1" applyBorder="1" applyAlignment="1">
      <alignment horizontal="center"/>
    </xf>
    <xf numFmtId="167" fontId="0" fillId="0" borderId="0" xfId="2" applyNumberFormat="1" applyFont="1" applyFill="1" applyBorder="1" applyAlignment="1">
      <alignment horizontal="center"/>
    </xf>
    <xf numFmtId="167" fontId="0" fillId="0" borderId="2" xfId="2" applyNumberFormat="1" applyFont="1" applyFill="1" applyBorder="1" applyAlignment="1">
      <alignment horizontal="center"/>
    </xf>
    <xf numFmtId="167" fontId="0" fillId="0" borderId="2" xfId="2" applyNumberFormat="1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9" fontId="19" fillId="0" borderId="0" xfId="2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2" xfId="0" applyFont="1" applyBorder="1" applyAlignment="1">
      <alignment vertical="center" wrapText="1"/>
    </xf>
    <xf numFmtId="2" fontId="19" fillId="0" borderId="2" xfId="0" applyNumberFormat="1" applyFont="1" applyBorder="1" applyAlignment="1">
      <alignment horizontal="center" vertical="center"/>
    </xf>
    <xf numFmtId="9" fontId="19" fillId="0" borderId="2" xfId="2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17" fontId="18" fillId="8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19" fillId="0" borderId="2" xfId="0" applyFont="1" applyBorder="1" applyAlignment="1">
      <alignment horizontal="center"/>
    </xf>
    <xf numFmtId="0" fontId="18" fillId="8" borderId="3" xfId="0" applyFont="1" applyFill="1" applyBorder="1" applyAlignment="1">
      <alignment horizontal="center" vertical="center"/>
    </xf>
    <xf numFmtId="0" fontId="25" fillId="0" borderId="0" xfId="0" applyFont="1"/>
    <xf numFmtId="167" fontId="0" fillId="0" borderId="0" xfId="2" applyNumberFormat="1" applyFont="1" applyFill="1" applyBorder="1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left" wrapText="1"/>
    </xf>
    <xf numFmtId="167" fontId="11" fillId="0" borderId="2" xfId="2" applyNumberFormat="1" applyFont="1" applyFill="1" applyBorder="1" applyAlignment="1">
      <alignment horizontal="center"/>
    </xf>
    <xf numFmtId="0" fontId="26" fillId="0" borderId="0" xfId="0" applyFont="1"/>
    <xf numFmtId="0" fontId="18" fillId="8" borderId="1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167" fontId="19" fillId="0" borderId="0" xfId="2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67" fontId="19" fillId="0" borderId="5" xfId="2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7" fontId="18" fillId="0" borderId="2" xfId="2" applyNumberFormat="1" applyFont="1" applyFill="1" applyBorder="1" applyAlignment="1">
      <alignment horizontal="center" vertical="center"/>
    </xf>
    <xf numFmtId="167" fontId="19" fillId="0" borderId="2" xfId="2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23" fillId="0" borderId="0" xfId="0" applyFont="1" applyAlignment="1">
      <alignment wrapText="1"/>
    </xf>
    <xf numFmtId="0" fontId="18" fillId="0" borderId="2" xfId="0" applyFont="1" applyBorder="1"/>
    <xf numFmtId="2" fontId="18" fillId="0" borderId="2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5" xfId="0" applyFont="1" applyBorder="1" applyAlignment="1">
      <alignment vertical="center"/>
    </xf>
    <xf numFmtId="166" fontId="19" fillId="0" borderId="5" xfId="0" applyNumberFormat="1" applyFont="1" applyBorder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166" fontId="18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8" fillId="0" borderId="0" xfId="1" applyFont="1" applyFill="1" applyBorder="1" applyAlignment="1">
      <alignment horizontal="center" vertical="center"/>
    </xf>
    <xf numFmtId="2" fontId="8" fillId="6" borderId="0" xfId="1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9" fontId="10" fillId="0" borderId="0" xfId="2" applyFont="1" applyFill="1" applyBorder="1" applyAlignment="1">
      <alignment horizontal="center"/>
    </xf>
    <xf numFmtId="9" fontId="10" fillId="0" borderId="2" xfId="2" applyFont="1" applyFill="1" applyBorder="1" applyAlignment="1">
      <alignment horizontal="center"/>
    </xf>
    <xf numFmtId="0" fontId="19" fillId="0" borderId="0" xfId="0" quotePrefix="1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2" xfId="0" quotePrefix="1" applyFont="1" applyBorder="1" applyAlignment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18" fillId="8" borderId="3" xfId="0" applyFont="1" applyFill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/>
    </xf>
    <xf numFmtId="0" fontId="29" fillId="3" borderId="0" xfId="1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0" fillId="0" borderId="2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/>
    </xf>
    <xf numFmtId="0" fontId="3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8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0" fontId="15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8" borderId="6" xfId="0" applyFont="1" applyFill="1" applyBorder="1" applyAlignment="1">
      <alignment horizontal="center" vertical="center" wrapText="1"/>
    </xf>
    <xf numFmtId="2" fontId="18" fillId="8" borderId="6" xfId="0" applyNumberFormat="1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8" borderId="3" xfId="0" quotePrefix="1" applyFont="1" applyFill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/>
    </xf>
    <xf numFmtId="167" fontId="10" fillId="0" borderId="0" xfId="2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2" fontId="0" fillId="0" borderId="5" xfId="0" applyNumberFormat="1" applyBorder="1" applyAlignment="1">
      <alignment horizontal="center" wrapText="1"/>
    </xf>
    <xf numFmtId="2" fontId="0" fillId="0" borderId="5" xfId="0" applyNumberFormat="1" applyBorder="1" applyAlignment="1">
      <alignment horizontal="center"/>
    </xf>
    <xf numFmtId="167" fontId="10" fillId="0" borderId="5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 wrapText="1"/>
    </xf>
    <xf numFmtId="167" fontId="10" fillId="0" borderId="2" xfId="2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8" borderId="0" xfId="0" applyNumberFormat="1" applyFill="1" applyAlignment="1">
      <alignment horizontal="center"/>
    </xf>
    <xf numFmtId="168" fontId="0" fillId="0" borderId="5" xfId="0" applyNumberFormat="1" applyBorder="1" applyAlignment="1">
      <alignment horizontal="center"/>
    </xf>
    <xf numFmtId="168" fontId="0" fillId="8" borderId="5" xfId="0" applyNumberFormat="1" applyFill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68" fontId="0" fillId="8" borderId="2" xfId="0" applyNumberFormat="1" applyFill="1" applyBorder="1" applyAlignment="1">
      <alignment horizontal="center"/>
    </xf>
    <xf numFmtId="0" fontId="9" fillId="3" borderId="0" xfId="0" applyFont="1" applyFill="1" applyAlignment="1">
      <alignment horizontal="left" vertical="center" wrapText="1" indent="1"/>
    </xf>
    <xf numFmtId="0" fontId="9" fillId="7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/>
    </xf>
    <xf numFmtId="0" fontId="11" fillId="8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left"/>
    </xf>
    <xf numFmtId="0" fontId="11" fillId="8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8" fillId="8" borderId="3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colors>
    <mruColors>
      <color rgb="FF40A682"/>
      <color rgb="FF29C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'Cuadro 1.3.'!$E$4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'Cuadro 1.3.'!$A$4:$A$30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'Cuadro 1.3.'!$E$5:$E$30</c:f>
              <c:numCache>
                <c:formatCode>General</c:formatCode>
                <c:ptCount val="26"/>
                <c:pt idx="0">
                  <c:v>4.0022610458835268E-4</c:v>
                </c:pt>
                <c:pt idx="1">
                  <c:v>3.7403274152512461E-4</c:v>
                </c:pt>
                <c:pt idx="2">
                  <c:v>3.533539197498339E-4</c:v>
                </c:pt>
                <c:pt idx="3">
                  <c:v>3.3190432634310987E-4</c:v>
                </c:pt>
                <c:pt idx="4">
                  <c:v>3.0183199657827532E-4</c:v>
                </c:pt>
                <c:pt idx="5">
                  <c:v>2.7366130900939887E-4</c:v>
                </c:pt>
                <c:pt idx="6">
                  <c:v>2.59349851242286E-4</c:v>
                </c:pt>
                <c:pt idx="7">
                  <c:v>2.4639023612768444E-4</c:v>
                </c:pt>
                <c:pt idx="8">
                  <c:v>2.3678124044721155E-4</c:v>
                </c:pt>
                <c:pt idx="9">
                  <c:v>2.2028158315400915E-4</c:v>
                </c:pt>
                <c:pt idx="10">
                  <c:v>2.1537679442343758E-4</c:v>
                </c:pt>
                <c:pt idx="11">
                  <c:v>2.1866100371161379E-4</c:v>
                </c:pt>
                <c:pt idx="12">
                  <c:v>2.1082695309558984E-4</c:v>
                </c:pt>
                <c:pt idx="13">
                  <c:v>2.0617496211392853E-4</c:v>
                </c:pt>
                <c:pt idx="14">
                  <c:v>2.0417812782620769E-4</c:v>
                </c:pt>
                <c:pt idx="15">
                  <c:v>1.9813495239766587E-4</c:v>
                </c:pt>
                <c:pt idx="16">
                  <c:v>1.8992707138602968E-4</c:v>
                </c:pt>
                <c:pt idx="17">
                  <c:v>1.7696304099003437E-4</c:v>
                </c:pt>
                <c:pt idx="18">
                  <c:v>1.6633933259056728E-4</c:v>
                </c:pt>
                <c:pt idx="19">
                  <c:v>1.785624035543016E-4</c:v>
                </c:pt>
                <c:pt idx="20">
                  <c:v>1.7707820685262856E-4</c:v>
                </c:pt>
                <c:pt idx="21">
                  <c:v>1.723959653190358E-4</c:v>
                </c:pt>
                <c:pt idx="22">
                  <c:v>1.6810230223194699E-4</c:v>
                </c:pt>
                <c:pt idx="23">
                  <c:v>1.6411377767355318E-4</c:v>
                </c:pt>
                <c:pt idx="24">
                  <c:v>1.6169283188497059E-4</c:v>
                </c:pt>
                <c:pt idx="25">
                  <c:v>1.5816399216748888E-4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BCD-A0BC-E83FBAECFB76}"/>
            </c:ext>
          </c:extLst>
        </c:ser>
        <c:ser>
          <c:idx val="1"/>
          <c:order val="1"/>
          <c:tx>
            <c:strRef>
              <c:f>'Cuadro 1.3.'!$D$4</c:f>
              <c:strCache>
                <c:ptCount val="1"/>
                <c:pt idx="0">
                  <c:v>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'Cuadro 1.3.'!$A$4:$A$30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'Cuadro 1.3.'!$D$5:$D$30</c:f>
              <c:numCache>
                <c:formatCode>General</c:formatCode>
                <c:ptCount val="26"/>
                <c:pt idx="0">
                  <c:v>2.1574023934958986E-4</c:v>
                </c:pt>
                <c:pt idx="1">
                  <c:v>2.1627787276743733E-4</c:v>
                </c:pt>
                <c:pt idx="2">
                  <c:v>2.0077691011548564E-4</c:v>
                </c:pt>
                <c:pt idx="3">
                  <c:v>1.8469776150406876E-4</c:v>
                </c:pt>
                <c:pt idx="4">
                  <c:v>1.7472601788417271E-4</c:v>
                </c:pt>
                <c:pt idx="5">
                  <c:v>1.5698650187903114E-4</c:v>
                </c:pt>
                <c:pt idx="6">
                  <c:v>1.5820719846016651E-4</c:v>
                </c:pt>
                <c:pt idx="7">
                  <c:v>1.5104079715681201E-4</c:v>
                </c:pt>
                <c:pt idx="8">
                  <c:v>1.4516053899359043E-4</c:v>
                </c:pt>
                <c:pt idx="9">
                  <c:v>1.3856279133580489E-4</c:v>
                </c:pt>
                <c:pt idx="10">
                  <c:v>1.3505385752560795E-4</c:v>
                </c:pt>
                <c:pt idx="11">
                  <c:v>1.3360752524850587E-4</c:v>
                </c:pt>
                <c:pt idx="12">
                  <c:v>1.3050188396617011E-4</c:v>
                </c:pt>
                <c:pt idx="13">
                  <c:v>1.2700675990118165E-4</c:v>
                </c:pt>
                <c:pt idx="14">
                  <c:v>1.2679494511382754E-4</c:v>
                </c:pt>
                <c:pt idx="15">
                  <c:v>1.2284651907213046E-4</c:v>
                </c:pt>
                <c:pt idx="16">
                  <c:v>1.1813946194678058E-4</c:v>
                </c:pt>
                <c:pt idx="17">
                  <c:v>1.109583427629457E-4</c:v>
                </c:pt>
                <c:pt idx="18">
                  <c:v>1.0479613339053744E-4</c:v>
                </c:pt>
                <c:pt idx="19">
                  <c:v>1.1320968336692912E-4</c:v>
                </c:pt>
                <c:pt idx="20">
                  <c:v>1.1262284629706462E-4</c:v>
                </c:pt>
                <c:pt idx="21">
                  <c:v>1.0981864291551645E-4</c:v>
                </c:pt>
                <c:pt idx="22">
                  <c:v>1.0775461822557556E-4</c:v>
                </c:pt>
                <c:pt idx="23">
                  <c:v>1.0536332462444439E-4</c:v>
                </c:pt>
                <c:pt idx="24">
                  <c:v>1.0477695506146093E-4</c:v>
                </c:pt>
                <c:pt idx="25">
                  <c:v>1.0249026692453279E-4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5-4BCD-A0BC-E83FBAECF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503168"/>
        <c:axId val="102504704"/>
      </c:lineChart>
      <c:catAx>
        <c:axId val="1025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04704"/>
        <c:crosses val="autoZero"/>
        <c:auto val="1"/>
        <c:lblAlgn val="ctr"/>
        <c:lblOffset val="100"/>
        <c:noMultiLvlLbl val="0"/>
      </c:catAx>
      <c:valAx>
        <c:axId val="102504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SV"/>
                  <a:t>Tasas de crecimiento del PIB Real y del</a:t>
                </a:r>
                <a:r>
                  <a:rPr lang="es-SV" baseline="0"/>
                  <a:t> Excedente Bruto de Capital Real</a:t>
                </a:r>
                <a:endParaRPr lang="es-SV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0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cat>
            <c:strLit>
              <c:ptCount val="14"/>
              <c:pt idx="0">
                <c:v>Hogares con servicios domésticos</c:v>
              </c:pt>
              <c:pt idx="1">
                <c:v>Agricultura, ganadería, caza y silvicultura</c:v>
              </c:pt>
              <c:pt idx="2">
                <c:v>Pesca</c:v>
              </c:pt>
              <c:pt idx="3">
                <c:v>Construcción</c:v>
              </c:pt>
              <c:pt idx="4">
                <c:v>Industrias manufactureras</c:v>
              </c:pt>
              <c:pt idx="5">
                <c:v>Explotación, minas y canteras</c:v>
              </c:pt>
              <c:pt idx="6">
                <c:v>Comercio, hoteles y restaurantes</c:v>
              </c:pt>
              <c:pt idx="7">
                <c:v>Servicios comunales sociales y de salud</c:v>
              </c:pt>
              <c:pt idx="8">
                <c:v>Transporte, almacenamiento y comunicaciones</c:v>
              </c:pt>
              <c:pt idx="9">
                <c:v>Suministro de electricidad, gas y agua</c:v>
              </c:pt>
              <c:pt idx="10">
                <c:v>Intermediación financiera, inmobilirias</c:v>
              </c:pt>
              <c:pt idx="11">
                <c:v>Actividades de organizaciones y órganos extraterritoriales</c:v>
              </c:pt>
              <c:pt idx="12">
                <c:v>Administración pública y defensa</c:v>
              </c:pt>
              <c:pt idx="13">
                <c:v>Enseñanaza</c:v>
              </c:pt>
            </c:strLit>
          </c:cat>
          <c:val>
            <c:numLit>
              <c:formatCode>General</c:formatCode>
              <c:ptCount val="14"/>
              <c:pt idx="0">
                <c:v>203.54</c:v>
              </c:pt>
              <c:pt idx="1">
                <c:v>147.41999999999999</c:v>
              </c:pt>
              <c:pt idx="2">
                <c:v>219.15</c:v>
              </c:pt>
              <c:pt idx="3">
                <c:v>274.72000000000003</c:v>
              </c:pt>
              <c:pt idx="4">
                <c:v>330.18</c:v>
              </c:pt>
              <c:pt idx="5">
                <c:v>290.01</c:v>
              </c:pt>
              <c:pt idx="6">
                <c:v>364.71</c:v>
              </c:pt>
              <c:pt idx="7">
                <c:v>416.02</c:v>
              </c:pt>
              <c:pt idx="8">
                <c:v>355.32</c:v>
              </c:pt>
              <c:pt idx="9">
                <c:v>406.37</c:v>
              </c:pt>
              <c:pt idx="10">
                <c:v>406.84</c:v>
              </c:pt>
              <c:pt idx="11">
                <c:v>552.39</c:v>
              </c:pt>
              <c:pt idx="12">
                <c:v>460.28</c:v>
              </c:pt>
              <c:pt idx="13">
                <c:v>589.72</c:v>
              </c:pt>
            </c:numLit>
          </c:val>
          <c:extLst>
            <c:ext xmlns:c16="http://schemas.microsoft.com/office/drawing/2014/chart" uri="{C3380CC4-5D6E-409C-BE32-E72D297353CC}">
              <c16:uniqueId val="{00000000-0EC7-47FC-B8FD-538C1EF1020C}"/>
            </c:ext>
          </c:extLst>
        </c:ser>
        <c:ser>
          <c:idx val="1"/>
          <c:order val="1"/>
          <c:tx>
            <c:v>Mujer</c:v>
          </c:tx>
          <c:invertIfNegative val="0"/>
          <c:cat>
            <c:strLit>
              <c:ptCount val="14"/>
              <c:pt idx="0">
                <c:v>Hogares con servicios domésticos</c:v>
              </c:pt>
              <c:pt idx="1">
                <c:v>Agricultura, ganadería, caza y silvicultura</c:v>
              </c:pt>
              <c:pt idx="2">
                <c:v>Pesca</c:v>
              </c:pt>
              <c:pt idx="3">
                <c:v>Construcción</c:v>
              </c:pt>
              <c:pt idx="4">
                <c:v>Industrias manufactureras</c:v>
              </c:pt>
              <c:pt idx="5">
                <c:v>Explotación, minas y canteras</c:v>
              </c:pt>
              <c:pt idx="6">
                <c:v>Comercio, hoteles y restaurantes</c:v>
              </c:pt>
              <c:pt idx="7">
                <c:v>Servicios comunales sociales y de salud</c:v>
              </c:pt>
              <c:pt idx="8">
                <c:v>Transporte, almacenamiento y comunicaciones</c:v>
              </c:pt>
              <c:pt idx="9">
                <c:v>Suministro de electricidad, gas y agua</c:v>
              </c:pt>
              <c:pt idx="10">
                <c:v>Intermediación financiera, inmobilirias</c:v>
              </c:pt>
              <c:pt idx="11">
                <c:v>Actividades de organizaciones y órganos extraterritoriales</c:v>
              </c:pt>
              <c:pt idx="12">
                <c:v>Administración pública y defensa</c:v>
              </c:pt>
              <c:pt idx="13">
                <c:v>Enseñanaza</c:v>
              </c:pt>
            </c:strLit>
          </c:cat>
          <c:val>
            <c:numLit>
              <c:formatCode>General</c:formatCode>
              <c:ptCount val="14"/>
              <c:pt idx="0">
                <c:v>140.55000000000001</c:v>
              </c:pt>
              <c:pt idx="1">
                <c:v>143.44</c:v>
              </c:pt>
              <c:pt idx="2">
                <c:v>109.47</c:v>
              </c:pt>
              <c:pt idx="3">
                <c:v>356.7</c:v>
              </c:pt>
              <c:pt idx="4">
                <c:v>242.18</c:v>
              </c:pt>
              <c:pt idx="5">
                <c:v>328.64</c:v>
              </c:pt>
              <c:pt idx="6">
                <c:v>255.45</c:v>
              </c:pt>
              <c:pt idx="7">
                <c:v>298.57</c:v>
              </c:pt>
              <c:pt idx="8">
                <c:v>325.13</c:v>
              </c:pt>
              <c:pt idx="9">
                <c:v>355.06</c:v>
              </c:pt>
              <c:pt idx="10">
                <c:v>396.11</c:v>
              </c:pt>
              <c:pt idx="11">
                <c:v>353.42</c:v>
              </c:pt>
              <c:pt idx="12">
                <c:v>551.57000000000005</c:v>
              </c:pt>
              <c:pt idx="13">
                <c:v>563.38</c:v>
              </c:pt>
            </c:numLit>
          </c:val>
          <c:extLst>
            <c:ext xmlns:c16="http://schemas.microsoft.com/office/drawing/2014/chart" uri="{C3380CC4-5D6E-409C-BE32-E72D297353CC}">
              <c16:uniqueId val="{00000001-0EC7-47FC-B8FD-538C1EF10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56096"/>
        <c:axId val="124357632"/>
      </c:barChart>
      <c:catAx>
        <c:axId val="124356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357632"/>
        <c:crosses val="autoZero"/>
        <c:auto val="1"/>
        <c:lblAlgn val="ctr"/>
        <c:lblOffset val="100"/>
        <c:noMultiLvlLbl val="0"/>
      </c:catAx>
      <c:valAx>
        <c:axId val="124357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3560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  <c:pt idx="0">
                <c:v>0.8578798673381649</c:v>
              </c:pt>
              <c:pt idx="1">
                <c:v>0.87531918640486039</c:v>
              </c:pt>
              <c:pt idx="2">
                <c:v>0.87375560433158928</c:v>
              </c:pt>
              <c:pt idx="3">
                <c:v>0.88251444942948376</c:v>
              </c:pt>
              <c:pt idx="4">
                <c:v>0.87734355553342958</c:v>
              </c:pt>
              <c:pt idx="5">
                <c:v>0.87976575300004423</c:v>
              </c:pt>
            </c:numLit>
          </c:val>
          <c:extLst>
            <c:ext xmlns:c16="http://schemas.microsoft.com/office/drawing/2014/chart" uri="{C3380CC4-5D6E-409C-BE32-E72D297353CC}">
              <c16:uniqueId val="{00000000-FC66-4513-B084-046F3E6B3F4A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  <c:pt idx="0">
                <c:v>0.14212013266183515</c:v>
              </c:pt>
              <c:pt idx="1">
                <c:v>0.12468081359513956</c:v>
              </c:pt>
              <c:pt idx="2">
                <c:v>0.12624439566841081</c:v>
              </c:pt>
              <c:pt idx="3">
                <c:v>0.11748555057051621</c:v>
              </c:pt>
              <c:pt idx="4">
                <c:v>0.12265644446657042</c:v>
              </c:pt>
              <c:pt idx="5">
                <c:v>0.12023424699995572</c:v>
              </c:pt>
            </c:numLit>
          </c:val>
          <c:extLst>
            <c:ext xmlns:c16="http://schemas.microsoft.com/office/drawing/2014/chart" uri="{C3380CC4-5D6E-409C-BE32-E72D297353CC}">
              <c16:uniqueId val="{00000001-FC66-4513-B084-046F3E6B3F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4445056"/>
        <c:axId val="124446592"/>
      </c:barChart>
      <c:catAx>
        <c:axId val="12444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446592"/>
        <c:crosses val="autoZero"/>
        <c:auto val="1"/>
        <c:lblAlgn val="ctr"/>
        <c:lblOffset val="100"/>
        <c:noMultiLvlLbl val="0"/>
      </c:catAx>
      <c:valAx>
        <c:axId val="124446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44505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0.58008219924533233</c:v>
              </c:pt>
              <c:pt idx="1">
                <c:v>0.57349238499155131</c:v>
              </c:pt>
              <c:pt idx="2">
                <c:v>0.5772111521199047</c:v>
              </c:pt>
              <c:pt idx="3">
                <c:v>0.57086848932726597</c:v>
              </c:pt>
              <c:pt idx="4">
                <c:v>0.56119198117326008</c:v>
              </c:pt>
              <c:pt idx="5">
                <c:v>0.56246315582629203</c:v>
              </c:pt>
            </c:numLit>
          </c:val>
          <c:extLst>
            <c:ext xmlns:c16="http://schemas.microsoft.com/office/drawing/2014/chart" uri="{C3380CC4-5D6E-409C-BE32-E72D297353CC}">
              <c16:uniqueId val="{00000000-7459-432B-8E3C-4440E334D147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0.41991780075466778</c:v>
              </c:pt>
              <c:pt idx="1">
                <c:v>0.42650761500844869</c:v>
              </c:pt>
              <c:pt idx="2">
                <c:v>0.4227888478800953</c:v>
              </c:pt>
              <c:pt idx="3">
                <c:v>0.42913151067273403</c:v>
              </c:pt>
              <c:pt idx="4">
                <c:v>0.43880801882674003</c:v>
              </c:pt>
              <c:pt idx="5">
                <c:v>0.43753684417370803</c:v>
              </c:pt>
            </c:numLit>
          </c:val>
          <c:extLst>
            <c:ext xmlns:c16="http://schemas.microsoft.com/office/drawing/2014/chart" uri="{C3380CC4-5D6E-409C-BE32-E72D297353CC}">
              <c16:uniqueId val="{00000001-7459-432B-8E3C-4440E334D1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4587392"/>
        <c:axId val="124617856"/>
      </c:barChart>
      <c:catAx>
        <c:axId val="12458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617856"/>
        <c:crosses val="autoZero"/>
        <c:auto val="1"/>
        <c:lblAlgn val="ctr"/>
        <c:lblOffset val="100"/>
        <c:noMultiLvlLbl val="0"/>
      </c:catAx>
      <c:valAx>
        <c:axId val="124617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58739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NACIONAL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6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</c:numLit>
          </c:cat>
          <c:val>
            <c:numLit>
              <c:formatCode>General</c:formatCode>
              <c:ptCount val="16"/>
              <c:pt idx="0">
                <c:v>16.600000000000001</c:v>
              </c:pt>
              <c:pt idx="1">
                <c:v>16.600000000000001</c:v>
              </c:pt>
              <c:pt idx="2">
                <c:v>15.9</c:v>
              </c:pt>
              <c:pt idx="3">
                <c:v>15.5</c:v>
              </c:pt>
              <c:pt idx="4">
                <c:v>14.9</c:v>
              </c:pt>
              <c:pt idx="5">
                <c:v>14.6</c:v>
              </c:pt>
              <c:pt idx="6">
                <c:v>13.9</c:v>
              </c:pt>
              <c:pt idx="7">
                <c:v>14.1</c:v>
              </c:pt>
              <c:pt idx="8">
                <c:v>14</c:v>
              </c:pt>
              <c:pt idx="9">
                <c:v>13.7</c:v>
              </c:pt>
              <c:pt idx="10">
                <c:v>12.8</c:v>
              </c:pt>
              <c:pt idx="11">
                <c:v>12.4</c:v>
              </c:pt>
              <c:pt idx="12">
                <c:v>11.8</c:v>
              </c:pt>
              <c:pt idx="13">
                <c:v>10.9</c:v>
              </c:pt>
              <c:pt idx="14">
                <c:v>10.8</c:v>
              </c:pt>
              <c:pt idx="15">
                <c:v>10.8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4-47BC-A70E-91AEC380E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43424"/>
        <c:axId val="135144960"/>
      </c:lineChart>
      <c:catAx>
        <c:axId val="13514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144960"/>
        <c:crosses val="autoZero"/>
        <c:auto val="1"/>
        <c:lblAlgn val="ctr"/>
        <c:lblOffset val="100"/>
        <c:noMultiLvlLbl val="0"/>
      </c:catAx>
      <c:valAx>
        <c:axId val="13514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14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ZONA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URBANA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6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</c:numLit>
          </c:cat>
          <c:val>
            <c:numLit>
              <c:formatCode>General</c:formatCode>
              <c:ptCount val="16"/>
              <c:pt idx="0">
                <c:v>10</c:v>
              </c:pt>
              <c:pt idx="1">
                <c:v>10</c:v>
              </c:pt>
              <c:pt idx="2">
                <c:v>9.6</c:v>
              </c:pt>
              <c:pt idx="3">
                <c:v>9.6</c:v>
              </c:pt>
              <c:pt idx="4">
                <c:v>9.6999999999999993</c:v>
              </c:pt>
              <c:pt idx="5">
                <c:v>9.3000000000000007</c:v>
              </c:pt>
              <c:pt idx="6">
                <c:v>9.1</c:v>
              </c:pt>
              <c:pt idx="7">
                <c:v>9.9</c:v>
              </c:pt>
              <c:pt idx="8">
                <c:v>9.1999999999999993</c:v>
              </c:pt>
              <c:pt idx="9">
                <c:v>8.8000000000000007</c:v>
              </c:pt>
              <c:pt idx="10">
                <c:v>8.1999999999999993</c:v>
              </c:pt>
              <c:pt idx="11">
                <c:v>8.1999999999999993</c:v>
              </c:pt>
              <c:pt idx="12">
                <c:v>7.6</c:v>
              </c:pt>
              <c:pt idx="13">
                <c:v>7</c:v>
              </c:pt>
              <c:pt idx="14">
                <c:v>6.9</c:v>
              </c:pt>
              <c:pt idx="15">
                <c:v>6.9</c:v>
              </c:pt>
            </c:numLit>
          </c:val>
          <c:extLst>
            <c:ext xmlns:c16="http://schemas.microsoft.com/office/drawing/2014/chart" uri="{C3380CC4-5D6E-409C-BE32-E72D297353CC}">
              <c16:uniqueId val="{00000000-F310-4CA8-9433-362D31A3D31C}"/>
            </c:ext>
          </c:extLst>
        </c:ser>
        <c:ser>
          <c:idx val="1"/>
          <c:order val="1"/>
          <c:tx>
            <c:v>RURAL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6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</c:numLit>
          </c:cat>
          <c:val>
            <c:numLit>
              <c:formatCode>General</c:formatCode>
              <c:ptCount val="16"/>
              <c:pt idx="0">
                <c:v>26.5</c:v>
              </c:pt>
              <c:pt idx="1">
                <c:v>26.8</c:v>
              </c:pt>
              <c:pt idx="2">
                <c:v>25.7</c:v>
              </c:pt>
              <c:pt idx="3">
                <c:v>24.7</c:v>
              </c:pt>
              <c:pt idx="4">
                <c:v>23.1</c:v>
              </c:pt>
              <c:pt idx="5">
                <c:v>23</c:v>
              </c:pt>
              <c:pt idx="6">
                <c:v>22.4</c:v>
              </c:pt>
              <c:pt idx="7">
                <c:v>22.4</c:v>
              </c:pt>
              <c:pt idx="8">
                <c:v>22.7</c:v>
              </c:pt>
              <c:pt idx="9">
                <c:v>22.2</c:v>
              </c:pt>
              <c:pt idx="10">
                <c:v>20.7</c:v>
              </c:pt>
              <c:pt idx="11">
                <c:v>19.899999999999999</c:v>
              </c:pt>
              <c:pt idx="12">
                <c:v>18.899999999999999</c:v>
              </c:pt>
              <c:pt idx="13">
                <c:v>17.7</c:v>
              </c:pt>
              <c:pt idx="14">
                <c:v>17.600000000000001</c:v>
              </c:pt>
              <c:pt idx="15">
                <c:v>17.3</c:v>
              </c:pt>
            </c:numLit>
          </c:val>
          <c:extLst>
            <c:ext xmlns:c16="http://schemas.microsoft.com/office/drawing/2014/chart" uri="{C3380CC4-5D6E-409C-BE32-E72D297353CC}">
              <c16:uniqueId val="{00000001-F310-4CA8-9433-362D31A3D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864256"/>
        <c:axId val="134870144"/>
      </c:barChart>
      <c:catAx>
        <c:axId val="13486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70144"/>
        <c:crosses val="autoZero"/>
        <c:auto val="1"/>
        <c:lblAlgn val="ctr"/>
        <c:lblOffset val="100"/>
        <c:noMultiLvlLbl val="0"/>
      </c:catAx>
      <c:valAx>
        <c:axId val="13487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6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6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</c:numLit>
          </c:cat>
          <c:val>
            <c:numLit>
              <c:formatCode>General</c:formatCode>
              <c:ptCount val="16"/>
              <c:pt idx="0">
                <c:v>13.9</c:v>
              </c:pt>
              <c:pt idx="1">
                <c:v>14.1</c:v>
              </c:pt>
              <c:pt idx="2">
                <c:v>13.1</c:v>
              </c:pt>
              <c:pt idx="3">
                <c:v>13</c:v>
              </c:pt>
              <c:pt idx="4">
                <c:v>11.8</c:v>
              </c:pt>
              <c:pt idx="5">
                <c:v>11.9</c:v>
              </c:pt>
              <c:pt idx="6">
                <c:v>11.3</c:v>
              </c:pt>
              <c:pt idx="7">
                <c:v>11.5</c:v>
              </c:pt>
              <c:pt idx="8">
                <c:v>11.6</c:v>
              </c:pt>
              <c:pt idx="9">
                <c:v>11.3</c:v>
              </c:pt>
              <c:pt idx="10">
                <c:v>10.199999999999999</c:v>
              </c:pt>
              <c:pt idx="11">
                <c:v>9.9</c:v>
              </c:pt>
              <c:pt idx="12">
                <c:v>9.6</c:v>
              </c:pt>
              <c:pt idx="13">
                <c:v>9</c:v>
              </c:pt>
              <c:pt idx="14">
                <c:v>9</c:v>
              </c:pt>
              <c:pt idx="15">
                <c:v>8.8000000000000007</c:v>
              </c:pt>
            </c:numLit>
          </c:val>
          <c:extLst>
            <c:ext xmlns:c16="http://schemas.microsoft.com/office/drawing/2014/chart" uri="{C3380CC4-5D6E-409C-BE32-E72D297353CC}">
              <c16:uniqueId val="{00000000-6506-4A42-9B5D-3B673F6E5909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6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</c:numLit>
          </c:cat>
          <c:val>
            <c:numLit>
              <c:formatCode>General</c:formatCode>
              <c:ptCount val="16"/>
              <c:pt idx="0">
                <c:v>18.8</c:v>
              </c:pt>
              <c:pt idx="1">
                <c:v>18.3</c:v>
              </c:pt>
              <c:pt idx="2">
                <c:v>18.399999999999999</c:v>
              </c:pt>
              <c:pt idx="3">
                <c:v>17.7</c:v>
              </c:pt>
              <c:pt idx="4">
                <c:v>17.5</c:v>
              </c:pt>
              <c:pt idx="5">
                <c:v>16.899999999999999</c:v>
              </c:pt>
              <c:pt idx="6">
                <c:v>16.100000000000001</c:v>
              </c:pt>
              <c:pt idx="7">
                <c:v>16.399999999999999</c:v>
              </c:pt>
              <c:pt idx="8">
                <c:v>16</c:v>
              </c:pt>
              <c:pt idx="9">
                <c:v>15.7</c:v>
              </c:pt>
              <c:pt idx="10">
                <c:v>15</c:v>
              </c:pt>
              <c:pt idx="11">
                <c:v>14.7</c:v>
              </c:pt>
              <c:pt idx="12">
                <c:v>13.7</c:v>
              </c:pt>
              <c:pt idx="13">
                <c:v>12.6</c:v>
              </c:pt>
              <c:pt idx="14">
                <c:v>12.4</c:v>
              </c:pt>
              <c:pt idx="15">
                <c:v>12.5</c:v>
              </c:pt>
            </c:numLit>
          </c:val>
          <c:extLst>
            <c:ext xmlns:c16="http://schemas.microsoft.com/office/drawing/2014/chart" uri="{C3380CC4-5D6E-409C-BE32-E72D297353CC}">
              <c16:uniqueId val="{00000001-6506-4A42-9B5D-3B673F6E5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871872"/>
        <c:axId val="135877760"/>
      </c:barChart>
      <c:catAx>
        <c:axId val="13587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77760"/>
        <c:crosses val="autoZero"/>
        <c:auto val="1"/>
        <c:lblAlgn val="ctr"/>
        <c:lblOffset val="100"/>
        <c:noMultiLvlLbl val="0"/>
      </c:catAx>
      <c:valAx>
        <c:axId val="1358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7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TELEFONÍA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TELÉFONO FIJO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</c:numLit>
          </c:cat>
          <c:val>
            <c:numLit>
              <c:formatCode>General</c:formatCode>
              <c:ptCount val="10"/>
              <c:pt idx="0">
                <c:v>40.36</c:v>
              </c:pt>
              <c:pt idx="1">
                <c:v>37.29</c:v>
              </c:pt>
              <c:pt idx="2">
                <c:v>34.200000000000003</c:v>
              </c:pt>
              <c:pt idx="3">
                <c:v>28.8</c:v>
              </c:pt>
              <c:pt idx="4">
                <c:v>25.18</c:v>
              </c:pt>
              <c:pt idx="5">
                <c:v>25.22</c:v>
              </c:pt>
              <c:pt idx="6">
                <c:v>25.26</c:v>
              </c:pt>
              <c:pt idx="7">
                <c:v>23.71</c:v>
              </c:pt>
              <c:pt idx="8">
                <c:v>22.71</c:v>
              </c:pt>
              <c:pt idx="9">
                <c:v>21.21</c:v>
              </c:pt>
            </c:numLit>
          </c:val>
          <c:extLst>
            <c:ext xmlns:c16="http://schemas.microsoft.com/office/drawing/2014/chart" uri="{C3380CC4-5D6E-409C-BE32-E72D297353CC}">
              <c16:uniqueId val="{00000000-AA05-4547-8840-2CBEECC88323}"/>
            </c:ext>
          </c:extLst>
        </c:ser>
        <c:ser>
          <c:idx val="1"/>
          <c:order val="1"/>
          <c:tx>
            <c:v>TELÉFONO CÉLULAR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</c:numLit>
          </c:cat>
          <c:val>
            <c:numLit>
              <c:formatCode>General</c:formatCode>
              <c:ptCount val="10"/>
              <c:pt idx="0">
                <c:v>64.959999999999994</c:v>
              </c:pt>
              <c:pt idx="1">
                <c:v>78.47</c:v>
              </c:pt>
              <c:pt idx="2">
                <c:v>80.59</c:v>
              </c:pt>
              <c:pt idx="3">
                <c:v>86.68</c:v>
              </c:pt>
              <c:pt idx="4">
                <c:v>88.45</c:v>
              </c:pt>
              <c:pt idx="5">
                <c:v>90.12</c:v>
              </c:pt>
              <c:pt idx="6">
                <c:v>91.79</c:v>
              </c:pt>
              <c:pt idx="7">
                <c:v>92.65</c:v>
              </c:pt>
              <c:pt idx="8">
                <c:v>92.65</c:v>
              </c:pt>
              <c:pt idx="9">
                <c:v>92.72</c:v>
              </c:pt>
            </c:numLit>
          </c:val>
          <c:extLst>
            <c:ext xmlns:c16="http://schemas.microsoft.com/office/drawing/2014/chart" uri="{C3380CC4-5D6E-409C-BE32-E72D297353CC}">
              <c16:uniqueId val="{00000001-AA05-4547-8840-2CBEECC88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843200"/>
        <c:axId val="135853184"/>
      </c:barChart>
      <c:catAx>
        <c:axId val="1358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53184"/>
        <c:crosses val="autoZero"/>
        <c:auto val="1"/>
        <c:lblAlgn val="ctr"/>
        <c:lblOffset val="100"/>
        <c:noMultiLvlLbl val="0"/>
      </c:catAx>
      <c:valAx>
        <c:axId val="1358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4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COMPUTADORA E INTERNET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INTERNET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</c:numLit>
          </c:cat>
          <c:val>
            <c:numLit>
              <c:formatCode>General</c:formatCode>
              <c:ptCount val="10"/>
              <c:pt idx="0">
                <c:v>3.06</c:v>
              </c:pt>
              <c:pt idx="1">
                <c:v>4.53</c:v>
              </c:pt>
              <c:pt idx="2">
                <c:v>6.43</c:v>
              </c:pt>
              <c:pt idx="3">
                <c:v>8.0399999999999991</c:v>
              </c:pt>
              <c:pt idx="4">
                <c:v>11.68</c:v>
              </c:pt>
              <c:pt idx="5">
                <c:v>12.19</c:v>
              </c:pt>
              <c:pt idx="6">
                <c:v>12.7</c:v>
              </c:pt>
              <c:pt idx="7">
                <c:v>13.9</c:v>
              </c:pt>
              <c:pt idx="8">
                <c:v>13.95</c:v>
              </c:pt>
              <c:pt idx="9">
                <c:v>15.72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B7-45B1-B120-3BED0B8C818E}"/>
            </c:ext>
          </c:extLst>
        </c:ser>
        <c:ser>
          <c:idx val="1"/>
          <c:order val="1"/>
          <c:tx>
            <c:v>COMPUTADORA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</c:numLit>
          </c:cat>
          <c:val>
            <c:numLit>
              <c:formatCode>General</c:formatCode>
              <c:ptCount val="10"/>
              <c:pt idx="0">
                <c:v>8.67</c:v>
              </c:pt>
              <c:pt idx="1">
                <c:v>10.86</c:v>
              </c:pt>
              <c:pt idx="2">
                <c:v>12.49</c:v>
              </c:pt>
              <c:pt idx="3">
                <c:v>13.26</c:v>
              </c:pt>
              <c:pt idx="4">
                <c:v>15.87</c:v>
              </c:pt>
              <c:pt idx="5">
                <c:v>19.085000000000001</c:v>
              </c:pt>
              <c:pt idx="6">
                <c:v>22.3</c:v>
              </c:pt>
              <c:pt idx="7">
                <c:v>22.06</c:v>
              </c:pt>
              <c:pt idx="8">
                <c:v>20.079999999999998</c:v>
              </c:pt>
              <c:pt idx="9">
                <c:v>18.059999999999999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1B7-45B1-B120-3BED0B8C8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50016"/>
        <c:axId val="136151808"/>
      </c:lineChart>
      <c:catAx>
        <c:axId val="1361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51808"/>
        <c:crosses val="autoZero"/>
        <c:auto val="1"/>
        <c:lblAlgn val="ctr"/>
        <c:lblOffset val="100"/>
        <c:noMultiLvlLbl val="0"/>
      </c:catAx>
      <c:valAx>
        <c:axId val="13615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5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Ciencias exactas y naturales</c:v>
              </c:pt>
              <c:pt idx="1">
                <c:v>Ingeniería y tecnología</c:v>
              </c:pt>
              <c:pt idx="2">
                <c:v>Ciencias médicas</c:v>
              </c:pt>
              <c:pt idx="3">
                <c:v>Ciencias agrícolas</c:v>
              </c:pt>
              <c:pt idx="4">
                <c:v>Ciencias sociales</c:v>
              </c:pt>
              <c:pt idx="5">
                <c:v>Humanidades</c:v>
              </c:pt>
            </c:strLit>
          </c:cat>
          <c:val>
            <c:numLit>
              <c:formatCode>General</c:formatCode>
              <c:ptCount val="6"/>
              <c:pt idx="0">
                <c:v>0.11042944785276074</c:v>
              </c:pt>
              <c:pt idx="1">
                <c:v>3.0674846625766871E-2</c:v>
              </c:pt>
              <c:pt idx="2">
                <c:v>5.5214723926380369E-2</c:v>
              </c:pt>
              <c:pt idx="3">
                <c:v>0.70552147239263807</c:v>
              </c:pt>
              <c:pt idx="4">
                <c:v>4.2944785276073622E-2</c:v>
              </c:pt>
              <c:pt idx="5">
                <c:v>5.5214723926380369E-2</c:v>
              </c:pt>
            </c:numLit>
          </c:val>
          <c:extLst>
            <c:ext xmlns:c16="http://schemas.microsoft.com/office/drawing/2014/chart" uri="{C3380CC4-5D6E-409C-BE32-E72D297353CC}">
              <c16:uniqueId val="{00000000-956A-4C3A-84A4-C57CE8A1F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6115712"/>
        <c:axId val="136117248"/>
      </c:barChart>
      <c:catAx>
        <c:axId val="13611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17248"/>
        <c:crosses val="autoZero"/>
        <c:auto val="1"/>
        <c:lblAlgn val="ctr"/>
        <c:lblOffset val="100"/>
        <c:noMultiLvlLbl val="0"/>
      </c:catAx>
      <c:valAx>
        <c:axId val="13611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1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Ciencias exactas y naturales</c:v>
              </c:pt>
              <c:pt idx="1">
                <c:v>Ingeniería y tecnología</c:v>
              </c:pt>
              <c:pt idx="2">
                <c:v>Ciencias médicas</c:v>
              </c:pt>
              <c:pt idx="3">
                <c:v>Ciencias agrícolas</c:v>
              </c:pt>
              <c:pt idx="4">
                <c:v>Ciencias sociales</c:v>
              </c:pt>
              <c:pt idx="5">
                <c:v>Humanidades</c:v>
              </c:pt>
            </c:strLit>
          </c:cat>
          <c:val>
            <c:numLit>
              <c:formatCode>General</c:formatCode>
              <c:ptCount val="6"/>
              <c:pt idx="0">
                <c:v>0.17396313364055299</c:v>
              </c:pt>
              <c:pt idx="1">
                <c:v>0.24654377880184331</c:v>
              </c:pt>
              <c:pt idx="2">
                <c:v>0.12788018433179724</c:v>
              </c:pt>
              <c:pt idx="3">
                <c:v>5.2995391705069124E-2</c:v>
              </c:pt>
              <c:pt idx="4">
                <c:v>0.31451612903225806</c:v>
              </c:pt>
              <c:pt idx="5">
                <c:v>8.4101382488479259E-2</c:v>
              </c:pt>
            </c:numLit>
          </c:val>
          <c:extLst>
            <c:ext xmlns:c16="http://schemas.microsoft.com/office/drawing/2014/chart" uri="{C3380CC4-5D6E-409C-BE32-E72D297353CC}">
              <c16:uniqueId val="{00000000-CB85-42BA-A526-AAA4982EF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244224"/>
        <c:axId val="136348416"/>
      </c:barChart>
      <c:catAx>
        <c:axId val="13624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48416"/>
        <c:crosses val="autoZero"/>
        <c:auto val="1"/>
        <c:lblAlgn val="ctr"/>
        <c:lblOffset val="100"/>
        <c:noMultiLvlLbl val="0"/>
      </c:catAx>
      <c:valAx>
        <c:axId val="13634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4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Antes</a:t>
            </a:r>
            <a:r>
              <a:rPr lang="es-ES" baseline="0"/>
              <a:t> de Reforma de Septiembre 2017</a:t>
            </a:r>
            <a:endParaRPr lang="es-E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2.0027287337981429E-2"/>
                  <c:y val="5.0872402417587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68-459F-A1B8-D5151310EF04}"/>
                </c:ext>
              </c:extLst>
            </c:dLbl>
            <c:dLbl>
              <c:idx val="1"/>
              <c:layout>
                <c:manualLayout>
                  <c:x val="-5.6498202041925419E-2"/>
                  <c:y val="-4.714071291547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68-459F-A1B8-D5151310EF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Comision AFP y Seguro</c:v>
              </c:pt>
              <c:pt idx="1">
                <c:v>CIAP</c:v>
              </c:pt>
            </c:strLit>
          </c:cat>
          <c:val>
            <c:numLit>
              <c:formatCode>General</c:formatCode>
              <c:ptCount val="2"/>
              <c:pt idx="0">
                <c:v>0.17</c:v>
              </c:pt>
              <c:pt idx="1">
                <c:v>0.83</c:v>
              </c:pt>
            </c:numLit>
          </c:val>
          <c:extLst>
            <c:ext xmlns:c16="http://schemas.microsoft.com/office/drawing/2014/chart" uri="{C3380CC4-5D6E-409C-BE32-E72D297353CC}">
              <c16:uniqueId val="{00000002-B768-459F-A1B8-D5151310EF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CA-441B-8AB8-8F59776927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CA-441B-8AB8-8F59776927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CA-441B-8AB8-8F59776927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1CA-441B-8AB8-8F59776927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1CA-441B-8AB8-8F59776927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1CA-441B-8AB8-8F5977692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Ciencias exactas y naturales</c:v>
              </c:pt>
              <c:pt idx="1">
                <c:v>Ingeniería y tecnología</c:v>
              </c:pt>
              <c:pt idx="2">
                <c:v>Ciencias médicas</c:v>
              </c:pt>
              <c:pt idx="3">
                <c:v>Ciencias agrícolas</c:v>
              </c:pt>
              <c:pt idx="4">
                <c:v>Ciencias sociales</c:v>
              </c:pt>
              <c:pt idx="5">
                <c:v>Humanidades</c:v>
              </c:pt>
            </c:strLit>
          </c:cat>
          <c:val>
            <c:numLit>
              <c:formatCode>General</c:formatCode>
              <c:ptCount val="6"/>
              <c:pt idx="0">
                <c:v>0.11042944785276074</c:v>
              </c:pt>
              <c:pt idx="1">
                <c:v>3.0674846625766871E-2</c:v>
              </c:pt>
              <c:pt idx="2">
                <c:v>5.5214723926380369E-2</c:v>
              </c:pt>
              <c:pt idx="3">
                <c:v>0.70552147239263807</c:v>
              </c:pt>
              <c:pt idx="4">
                <c:v>4.2944785276073622E-2</c:v>
              </c:pt>
              <c:pt idx="5">
                <c:v>5.5214723926380369E-2</c:v>
              </c:pt>
            </c:numLit>
          </c:val>
          <c:extLst>
            <c:ext xmlns:c16="http://schemas.microsoft.com/office/drawing/2014/chart" uri="{C3380CC4-5D6E-409C-BE32-E72D297353CC}">
              <c16:uniqueId val="{0000000C-71CA-441B-8AB8-8F5977692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5B-4D7A-9B2F-57999FCB5E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5B-4D7A-9B2F-57999FCB5E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5B-4D7A-9B2F-57999FCB5E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5B-4D7A-9B2F-57999FCB5E1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5B-4D7A-9B2F-57999FCB5E1C}"/>
              </c:ext>
            </c:extLst>
          </c:dPt>
          <c:dLbls>
            <c:dLbl>
              <c:idx val="0"/>
              <c:layout>
                <c:manualLayout>
                  <c:x val="-3.4369453624596827E-2"/>
                  <c:y val="-0.202878576348169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5B-4D7A-9B2F-57999FCB5E1C}"/>
                </c:ext>
              </c:extLst>
            </c:dLbl>
            <c:dLbl>
              <c:idx val="1"/>
              <c:layout>
                <c:manualLayout>
                  <c:x val="-8.0510112441105099E-3"/>
                  <c:y val="2.49464207045041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5B-4D7A-9B2F-57999FCB5E1C}"/>
                </c:ext>
              </c:extLst>
            </c:dLbl>
            <c:dLbl>
              <c:idx val="3"/>
              <c:layout>
                <c:manualLayout>
                  <c:x val="1.915045874519207E-2"/>
                  <c:y val="-1.31000291630212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5B-4D7A-9B2F-57999FCB5E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0 - $10,000</c:v>
              </c:pt>
              <c:pt idx="1">
                <c:v>$10, 000 - $25,000</c:v>
              </c:pt>
              <c:pt idx="2">
                <c:v>$25,000 - $50,000</c:v>
              </c:pt>
              <c:pt idx="3">
                <c:v>$50,000 - $100,000</c:v>
              </c:pt>
              <c:pt idx="4">
                <c:v>$100,000 - $500, 000</c:v>
              </c:pt>
            </c:strLit>
          </c:cat>
          <c:val>
            <c:numLit>
              <c:formatCode>General</c:formatCode>
              <c:ptCount val="5"/>
              <c:pt idx="0">
                <c:v>0.87730061349693256</c:v>
              </c:pt>
              <c:pt idx="1">
                <c:v>3.0674846625766871E-2</c:v>
              </c:pt>
              <c:pt idx="2">
                <c:v>6.1349693251533744E-3</c:v>
              </c:pt>
              <c:pt idx="3">
                <c:v>3.0674846625766871E-2</c:v>
              </c:pt>
              <c:pt idx="4">
                <c:v>4.9079754601226995E-2</c:v>
              </c:pt>
            </c:numLit>
          </c:val>
          <c:extLst>
            <c:ext xmlns:c16="http://schemas.microsoft.com/office/drawing/2014/chart" uri="{C3380CC4-5D6E-409C-BE32-E72D297353CC}">
              <c16:uniqueId val="{0000000A-D55B-4D7A-9B2F-57999FCB5E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Lit>
              <c:formatCode>General</c:formatCode>
              <c:ptCount val="32"/>
              <c:pt idx="0">
                <c:v>1985</c:v>
              </c:pt>
              <c:pt idx="1">
                <c:v>1986</c:v>
              </c:pt>
              <c:pt idx="2">
                <c:v>1987</c:v>
              </c:pt>
              <c:pt idx="3">
                <c:v>1988</c:v>
              </c:pt>
              <c:pt idx="4">
                <c:v>1989</c:v>
              </c:pt>
              <c:pt idx="5">
                <c:v>1990</c:v>
              </c:pt>
              <c:pt idx="6">
                <c:v>1991</c:v>
              </c:pt>
              <c:pt idx="7">
                <c:v>1992</c:v>
              </c:pt>
              <c:pt idx="8">
                <c:v>1993</c:v>
              </c:pt>
              <c:pt idx="9">
                <c:v>1994</c:v>
              </c:pt>
              <c:pt idx="10">
                <c:v>1995</c:v>
              </c:pt>
              <c:pt idx="11">
                <c:v>1996</c:v>
              </c:pt>
              <c:pt idx="12">
                <c:v>1997</c:v>
              </c:pt>
              <c:pt idx="13">
                <c:v>1998</c:v>
              </c:pt>
              <c:pt idx="14">
                <c:v>1999</c:v>
              </c:pt>
              <c:pt idx="15">
                <c:v>2000</c:v>
              </c:pt>
              <c:pt idx="16">
                <c:v>2001</c:v>
              </c:pt>
              <c:pt idx="17">
                <c:v>2002</c:v>
              </c:pt>
              <c:pt idx="18">
                <c:v>2003</c:v>
              </c:pt>
              <c:pt idx="19">
                <c:v>2004</c:v>
              </c:pt>
              <c:pt idx="20">
                <c:v>2005</c:v>
              </c:pt>
              <c:pt idx="21">
                <c:v>2006</c:v>
              </c:pt>
              <c:pt idx="22">
                <c:v>2007</c:v>
              </c:pt>
              <c:pt idx="23">
                <c:v>2008</c:v>
              </c:pt>
              <c:pt idx="24">
                <c:v>2009</c:v>
              </c:pt>
              <c:pt idx="25">
                <c:v>2010</c:v>
              </c:pt>
              <c:pt idx="26">
                <c:v>2011</c:v>
              </c:pt>
              <c:pt idx="27">
                <c:v>2012</c:v>
              </c:pt>
              <c:pt idx="28">
                <c:v>2013</c:v>
              </c:pt>
              <c:pt idx="29">
                <c:v>2014</c:v>
              </c:pt>
              <c:pt idx="30">
                <c:v>2015</c:v>
              </c:pt>
              <c:pt idx="31">
                <c:v>2016</c:v>
              </c:pt>
            </c:numLit>
          </c:cat>
          <c:val>
            <c:numLit>
              <c:formatCode>General</c:formatCode>
              <c:ptCount val="32"/>
              <c:pt idx="0">
                <c:v>0.40831987301442685</c:v>
              </c:pt>
              <c:pt idx="1">
                <c:v>0.40963656616985988</c:v>
              </c:pt>
              <c:pt idx="2">
                <c:v>0.41093672927055397</c:v>
              </c:pt>
              <c:pt idx="3">
                <c:v>0.41221883993605757</c:v>
              </c:pt>
              <c:pt idx="4">
                <c:v>0.41348137038672139</c:v>
              </c:pt>
              <c:pt idx="5">
                <c:v>0.41472278661771911</c:v>
              </c:pt>
              <c:pt idx="6">
                <c:v>0.45069791189928626</c:v>
              </c:pt>
              <c:pt idx="7">
                <c:v>0.31257056479787809</c:v>
              </c:pt>
              <c:pt idx="8">
                <c:v>0.44200917574425697</c:v>
              </c:pt>
              <c:pt idx="9">
                <c:v>0.45899003509303415</c:v>
              </c:pt>
              <c:pt idx="10">
                <c:v>0.39684142331349637</c:v>
              </c:pt>
              <c:pt idx="11">
                <c:v>0.42228595180567796</c:v>
              </c:pt>
              <c:pt idx="12">
                <c:v>0.3994444683486793</c:v>
              </c:pt>
              <c:pt idx="13">
                <c:v>0.43951586964895412</c:v>
              </c:pt>
              <c:pt idx="14">
                <c:v>0.4171450478368533</c:v>
              </c:pt>
              <c:pt idx="15">
                <c:v>0.3723786975087266</c:v>
              </c:pt>
              <c:pt idx="16">
                <c:v>0.36915915651805536</c:v>
              </c:pt>
              <c:pt idx="17">
                <c:v>0.39289065894336961</c:v>
              </c:pt>
              <c:pt idx="18">
                <c:v>0.3522923350542313</c:v>
              </c:pt>
              <c:pt idx="19">
                <c:v>0.32852620707598285</c:v>
              </c:pt>
              <c:pt idx="20">
                <c:v>0.34309988071894459</c:v>
              </c:pt>
              <c:pt idx="21">
                <c:v>0.31126034684942183</c:v>
              </c:pt>
              <c:pt idx="22">
                <c:v>0.34337802210437979</c:v>
              </c:pt>
              <c:pt idx="23">
                <c:v>0.3271715521063388</c:v>
              </c:pt>
              <c:pt idx="24">
                <c:v>0.33083278405332711</c:v>
              </c:pt>
              <c:pt idx="25">
                <c:v>0.28845595199223573</c:v>
              </c:pt>
              <c:pt idx="26">
                <c:v>0.27353237377848222</c:v>
              </c:pt>
              <c:pt idx="27">
                <c:v>0.2723256325944356</c:v>
              </c:pt>
              <c:pt idx="28">
                <c:v>0.30145870994864649</c:v>
              </c:pt>
              <c:pt idx="29">
                <c:v>0.27831127717866677</c:v>
              </c:pt>
              <c:pt idx="30">
                <c:v>0.26588979793205408</c:v>
              </c:pt>
              <c:pt idx="31">
                <c:v>0.26049173035660178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95-41BA-B1F7-81ABFEEFD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80224"/>
        <c:axId val="159381760"/>
      </c:lineChart>
      <c:catAx>
        <c:axId val="15938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381760"/>
        <c:crosses val="autoZero"/>
        <c:auto val="1"/>
        <c:lblAlgn val="ctr"/>
        <c:lblOffset val="100"/>
        <c:noMultiLvlLbl val="0"/>
      </c:catAx>
      <c:valAx>
        <c:axId val="15938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380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Desigualdad</c:v>
          </c:tx>
          <c:marker>
            <c:symbol val="none"/>
          </c:marker>
          <c:cat>
            <c:numLit>
              <c:formatCode>General</c:formatCode>
              <c:ptCount val="32"/>
              <c:pt idx="0">
                <c:v>1985</c:v>
              </c:pt>
              <c:pt idx="1">
                <c:v>1986</c:v>
              </c:pt>
              <c:pt idx="2">
                <c:v>1987</c:v>
              </c:pt>
              <c:pt idx="3">
                <c:v>1988</c:v>
              </c:pt>
              <c:pt idx="4">
                <c:v>1989</c:v>
              </c:pt>
              <c:pt idx="5">
                <c:v>1990</c:v>
              </c:pt>
              <c:pt idx="6">
                <c:v>1991</c:v>
              </c:pt>
              <c:pt idx="7">
                <c:v>1992</c:v>
              </c:pt>
              <c:pt idx="8">
                <c:v>1993</c:v>
              </c:pt>
              <c:pt idx="9">
                <c:v>1994</c:v>
              </c:pt>
              <c:pt idx="10">
                <c:v>1995</c:v>
              </c:pt>
              <c:pt idx="11">
                <c:v>1996</c:v>
              </c:pt>
              <c:pt idx="12">
                <c:v>1997</c:v>
              </c:pt>
              <c:pt idx="13">
                <c:v>1998</c:v>
              </c:pt>
              <c:pt idx="14">
                <c:v>1999</c:v>
              </c:pt>
              <c:pt idx="15">
                <c:v>2000</c:v>
              </c:pt>
              <c:pt idx="16">
                <c:v>2001</c:v>
              </c:pt>
              <c:pt idx="17">
                <c:v>2002</c:v>
              </c:pt>
              <c:pt idx="18">
                <c:v>2003</c:v>
              </c:pt>
              <c:pt idx="19">
                <c:v>2004</c:v>
              </c:pt>
              <c:pt idx="20">
                <c:v>2005</c:v>
              </c:pt>
              <c:pt idx="21">
                <c:v>2006</c:v>
              </c:pt>
              <c:pt idx="22">
                <c:v>2007</c:v>
              </c:pt>
              <c:pt idx="23">
                <c:v>2008</c:v>
              </c:pt>
              <c:pt idx="24">
                <c:v>2009</c:v>
              </c:pt>
              <c:pt idx="25">
                <c:v>2010</c:v>
              </c:pt>
              <c:pt idx="26">
                <c:v>2011</c:v>
              </c:pt>
              <c:pt idx="27">
                <c:v>2012</c:v>
              </c:pt>
              <c:pt idx="28">
                <c:v>2013</c:v>
              </c:pt>
              <c:pt idx="29">
                <c:v>2014</c:v>
              </c:pt>
              <c:pt idx="30">
                <c:v>2015</c:v>
              </c:pt>
              <c:pt idx="31">
                <c:v>2016</c:v>
              </c:pt>
            </c:numLit>
          </c:cat>
          <c:val>
            <c:numLit>
              <c:formatCode>General</c:formatCode>
              <c:ptCount val="32"/>
              <c:pt idx="0">
                <c:v>98.456097950269054</c:v>
              </c:pt>
              <c:pt idx="1">
                <c:v>98.773585486020679</c:v>
              </c:pt>
              <c:pt idx="2">
                <c:v>99.087087213595765</c:v>
              </c:pt>
              <c:pt idx="3">
                <c:v>99.396236049125122</c:v>
              </c:pt>
              <c:pt idx="4">
                <c:v>99.700663606858413</c:v>
              </c:pt>
              <c:pt idx="5">
                <c:v>100</c:v>
              </c:pt>
              <c:pt idx="6">
                <c:v>108.67449931434032</c:v>
              </c:pt>
              <c:pt idx="7">
                <c:v>75.368553376836189</c:v>
              </c:pt>
              <c:pt idx="8">
                <c:v>106.57942847777248</c:v>
              </c:pt>
              <c:pt idx="9">
                <c:v>110.67393688114839</c:v>
              </c:pt>
              <c:pt idx="10">
                <c:v>95.688357649683397</c:v>
              </c:pt>
              <c:pt idx="11">
                <c:v>101.82366762377355</c:v>
              </c:pt>
              <c:pt idx="12">
                <c:v>96.316016683423044</c:v>
              </c:pt>
              <c:pt idx="13">
                <c:v>105.97823023746429</c:v>
              </c:pt>
              <c:pt idx="14">
                <c:v>100.5840675500107</c:v>
              </c:pt>
              <c:pt idx="15">
                <c:v>89.789784773021353</c:v>
              </c:pt>
              <c:pt idx="16">
                <c:v>89.013473199469232</c:v>
              </c:pt>
              <c:pt idx="17">
                <c:v>94.735729895045822</c:v>
              </c:pt>
              <c:pt idx="18">
                <c:v>84.946462172324615</c:v>
              </c:pt>
              <c:pt idx="19">
                <c:v>79.215856392962053</c:v>
              </c:pt>
              <c:pt idx="20">
                <c:v>82.729932328315812</c:v>
              </c:pt>
              <c:pt idx="21">
                <c:v>75.05262717486842</c:v>
              </c:pt>
              <c:pt idx="22">
                <c:v>82.796999148468998</c:v>
              </c:pt>
              <c:pt idx="23">
                <c:v>78.889215317680922</c:v>
              </c:pt>
              <c:pt idx="24">
                <c:v>79.772029589075927</c:v>
              </c:pt>
              <c:pt idx="25">
                <c:v>69.553919220292826</c:v>
              </c:pt>
              <c:pt idx="26">
                <c:v>65.955472572240737</c:v>
              </c:pt>
              <c:pt idx="27">
                <c:v>65.664497197126138</c:v>
              </c:pt>
              <c:pt idx="28">
                <c:v>72.689208231647868</c:v>
              </c:pt>
              <c:pt idx="29">
                <c:v>67.107785286755174</c:v>
              </c:pt>
              <c:pt idx="30">
                <c:v>64.112657059556383</c:v>
              </c:pt>
              <c:pt idx="31">
                <c:v>62.811048430940552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1F-4D9A-AF8D-F10931B45D9A}"/>
            </c:ext>
          </c:extLst>
        </c:ser>
        <c:ser>
          <c:idx val="1"/>
          <c:order val="1"/>
          <c:tx>
            <c:v>Polarizacion</c:v>
          </c:tx>
          <c:marker>
            <c:symbol val="none"/>
          </c:marker>
          <c:cat>
            <c:numLit>
              <c:formatCode>General</c:formatCode>
              <c:ptCount val="32"/>
              <c:pt idx="0">
                <c:v>1985</c:v>
              </c:pt>
              <c:pt idx="1">
                <c:v>1986</c:v>
              </c:pt>
              <c:pt idx="2">
                <c:v>1987</c:v>
              </c:pt>
              <c:pt idx="3">
                <c:v>1988</c:v>
              </c:pt>
              <c:pt idx="4">
                <c:v>1989</c:v>
              </c:pt>
              <c:pt idx="5">
                <c:v>1990</c:v>
              </c:pt>
              <c:pt idx="6">
                <c:v>1991</c:v>
              </c:pt>
              <c:pt idx="7">
                <c:v>1992</c:v>
              </c:pt>
              <c:pt idx="8">
                <c:v>1993</c:v>
              </c:pt>
              <c:pt idx="9">
                <c:v>1994</c:v>
              </c:pt>
              <c:pt idx="10">
                <c:v>1995</c:v>
              </c:pt>
              <c:pt idx="11">
                <c:v>1996</c:v>
              </c:pt>
              <c:pt idx="12">
                <c:v>1997</c:v>
              </c:pt>
              <c:pt idx="13">
                <c:v>1998</c:v>
              </c:pt>
              <c:pt idx="14">
                <c:v>1999</c:v>
              </c:pt>
              <c:pt idx="15">
                <c:v>2000</c:v>
              </c:pt>
              <c:pt idx="16">
                <c:v>2001</c:v>
              </c:pt>
              <c:pt idx="17">
                <c:v>2002</c:v>
              </c:pt>
              <c:pt idx="18">
                <c:v>2003</c:v>
              </c:pt>
              <c:pt idx="19">
                <c:v>2004</c:v>
              </c:pt>
              <c:pt idx="20">
                <c:v>2005</c:v>
              </c:pt>
              <c:pt idx="21">
                <c:v>2006</c:v>
              </c:pt>
              <c:pt idx="22">
                <c:v>2007</c:v>
              </c:pt>
              <c:pt idx="23">
                <c:v>2008</c:v>
              </c:pt>
              <c:pt idx="24">
                <c:v>2009</c:v>
              </c:pt>
              <c:pt idx="25">
                <c:v>2010</c:v>
              </c:pt>
              <c:pt idx="26">
                <c:v>2011</c:v>
              </c:pt>
              <c:pt idx="27">
                <c:v>2012</c:v>
              </c:pt>
              <c:pt idx="28">
                <c:v>2013</c:v>
              </c:pt>
              <c:pt idx="29">
                <c:v>2014</c:v>
              </c:pt>
              <c:pt idx="30">
                <c:v>2015</c:v>
              </c:pt>
              <c:pt idx="31">
                <c:v>2016</c:v>
              </c:pt>
            </c:numLit>
          </c:cat>
          <c:val>
            <c:numLit>
              <c:formatCode>General</c:formatCode>
              <c:ptCount val="32"/>
              <c:pt idx="0">
                <c:v>101.83996715610537</c:v>
              </c:pt>
              <c:pt idx="1">
                <c:v>101.49795770668284</c:v>
              </c:pt>
              <c:pt idx="2">
                <c:v>101.14217247261234</c:v>
              </c:pt>
              <c:pt idx="3">
                <c:v>100.7734164005456</c:v>
              </c:pt>
              <c:pt idx="4">
                <c:v>100.39245210900525</c:v>
              </c:pt>
              <c:pt idx="5">
                <c:v>100</c:v>
              </c:pt>
              <c:pt idx="6">
                <c:v>96.620655342709568</c:v>
              </c:pt>
              <c:pt idx="7">
                <c:v>85.849076533867603</c:v>
              </c:pt>
              <c:pt idx="8">
                <c:v>95.64901030701327</c:v>
              </c:pt>
              <c:pt idx="9">
                <c:v>96.17126950380144</c:v>
              </c:pt>
              <c:pt idx="10">
                <c:v>96.938910098755684</c:v>
              </c:pt>
              <c:pt idx="11">
                <c:v>102.83485536621019</c:v>
              </c:pt>
              <c:pt idx="12">
                <c:v>104.80343655126971</c:v>
              </c:pt>
              <c:pt idx="13">
                <c:v>105.86733209165651</c:v>
              </c:pt>
              <c:pt idx="14">
                <c:v>108.25498637376097</c:v>
              </c:pt>
              <c:pt idx="15">
                <c:v>104.95873115270538</c:v>
              </c:pt>
              <c:pt idx="16">
                <c:v>105.97866608003929</c:v>
              </c:pt>
              <c:pt idx="17">
                <c:v>102.19882488908357</c:v>
              </c:pt>
              <c:pt idx="18">
                <c:v>102.32467822381727</c:v>
              </c:pt>
              <c:pt idx="19">
                <c:v>105.93775663960594</c:v>
              </c:pt>
              <c:pt idx="20">
                <c:v>105.29336687122641</c:v>
              </c:pt>
              <c:pt idx="21">
                <c:v>100.7774205427403</c:v>
              </c:pt>
              <c:pt idx="22">
                <c:v>100.30371236585157</c:v>
              </c:pt>
              <c:pt idx="23">
                <c:v>107.43759475057935</c:v>
              </c:pt>
              <c:pt idx="24">
                <c:v>102.38734826483523</c:v>
              </c:pt>
              <c:pt idx="25">
                <c:v>105.24831758369118</c:v>
              </c:pt>
              <c:pt idx="26">
                <c:v>106.33906825603778</c:v>
              </c:pt>
              <c:pt idx="27">
                <c:v>102.74319846356104</c:v>
              </c:pt>
              <c:pt idx="28">
                <c:v>99.468678718146592</c:v>
              </c:pt>
              <c:pt idx="29">
                <c:v>104.35767088039232</c:v>
              </c:pt>
              <c:pt idx="30">
                <c:v>104.87948865027299</c:v>
              </c:pt>
              <c:pt idx="31">
                <c:v>103.20214932470124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1F-4D9A-AF8D-F10931B45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646016"/>
        <c:axId val="92664192"/>
      </c:lineChart>
      <c:catAx>
        <c:axId val="9264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664192"/>
        <c:crosses val="autoZero"/>
        <c:auto val="1"/>
        <c:lblAlgn val="ctr"/>
        <c:lblOffset val="100"/>
        <c:noMultiLvlLbl val="0"/>
      </c:catAx>
      <c:valAx>
        <c:axId val="9266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646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11686043673913E-2"/>
          <c:y val="4.2987298803409887E-2"/>
          <c:w val="0.92723817821952603"/>
          <c:h val="0.82258017555296359"/>
        </c:manualLayout>
      </c:layout>
      <c:lineChart>
        <c:grouping val="standard"/>
        <c:varyColors val="0"/>
        <c:ser>
          <c:idx val="0"/>
          <c:order val="0"/>
          <c:tx>
            <c:v>Theil</c:v>
          </c:tx>
          <c:spPr>
            <a:ln w="47625" cap="rnd" cmpd="sng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1419160032349617E-3"/>
                  <c:y val="-0.108268682461202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600" b="1" i="0" u="none" strike="noStrike" kern="1200" baseline="0">
                      <a:solidFill>
                        <a:schemeClr val="tx1"/>
                      </a:solidFill>
                      <a:latin typeface="Garamond" panose="020204040303010108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DB-4FA5-A31B-71BE1736600D}"/>
                </c:ext>
              </c:extLst>
            </c:dLbl>
            <c:dLbl>
              <c:idx val="1"/>
              <c:layout>
                <c:manualLayout>
                  <c:x val="-2.3174397042518648E-2"/>
                  <c:y val="3.5925593162679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DB-4FA5-A31B-71BE1736600D}"/>
                </c:ext>
              </c:extLst>
            </c:dLbl>
            <c:dLbl>
              <c:idx val="2"/>
              <c:layout>
                <c:manualLayout>
                  <c:x val="-1.4975907522759674E-2"/>
                  <c:y val="5.8917893786762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DB-4FA5-A31B-71BE1736600D}"/>
                </c:ext>
              </c:extLst>
            </c:dLbl>
            <c:dLbl>
              <c:idx val="3"/>
              <c:layout>
                <c:manualLayout>
                  <c:x val="-1.9075152282639195E-2"/>
                  <c:y val="3.5925593162679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DB-4FA5-A31B-71BE1736600D}"/>
                </c:ext>
              </c:extLst>
            </c:dLbl>
            <c:dLbl>
              <c:idx val="4"/>
              <c:layout>
                <c:manualLayout>
                  <c:x val="-1.7708737362679361E-2"/>
                  <c:y val="3.3835384015034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DB-4FA5-A31B-71BE1736600D}"/>
                </c:ext>
              </c:extLst>
            </c:dLbl>
            <c:dLbl>
              <c:idx val="5"/>
              <c:layout>
                <c:manualLayout>
                  <c:x val="-6.6899674481233115E-2"/>
                  <c:y val="-7.9687989378445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DB-4FA5-A31B-71BE1736600D}"/>
                </c:ext>
              </c:extLst>
            </c:dLbl>
            <c:dLbl>
              <c:idx val="6"/>
              <c:layout>
                <c:manualLayout>
                  <c:x val="-2.0441567202599049E-2"/>
                  <c:y val="4.4286429753254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DB-4FA5-A31B-71BE1736600D}"/>
                </c:ext>
              </c:extLst>
            </c:dLbl>
            <c:dLbl>
              <c:idx val="7"/>
              <c:layout>
                <c:manualLayout>
                  <c:x val="-5.5968355121554465E-2"/>
                  <c:y val="-1.0059008085488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DB-4FA5-A31B-71BE1736600D}"/>
                </c:ext>
              </c:extLst>
            </c:dLbl>
            <c:dLbl>
              <c:idx val="8"/>
              <c:layout>
                <c:manualLayout>
                  <c:x val="6.8867311965974719E-3"/>
                  <c:y val="6.662665095663282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DB-4FA5-A31B-71BE1736600D}"/>
                </c:ext>
              </c:extLst>
            </c:dLbl>
            <c:dLbl>
              <c:idx val="9"/>
              <c:layout>
                <c:manualLayout>
                  <c:x val="-4.0937791001996453E-2"/>
                  <c:y val="3.5925593162678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DB-4FA5-A31B-71BE1736600D}"/>
                </c:ext>
              </c:extLst>
            </c:dLbl>
            <c:dLbl>
              <c:idx val="10"/>
              <c:layout>
                <c:manualLayout>
                  <c:x val="-4.5037035761875885E-2"/>
                  <c:y val="4.0106011457966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DB-4FA5-A31B-71BE1736600D}"/>
                </c:ext>
              </c:extLst>
            </c:dLbl>
            <c:dLbl>
              <c:idx val="11"/>
              <c:layout>
                <c:manualLayout>
                  <c:x val="-4.9136280521755407E-2"/>
                  <c:y val="5.0557057196186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DB-4FA5-A31B-71BE1736600D}"/>
                </c:ext>
              </c:extLst>
            </c:dLbl>
            <c:dLbl>
              <c:idx val="12"/>
              <c:layout>
                <c:manualLayout>
                  <c:x val="-3.6838546242116889E-2"/>
                  <c:y val="5.0557057196186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DB-4FA5-A31B-71BE1736600D}"/>
                </c:ext>
              </c:extLst>
            </c:dLbl>
            <c:dLbl>
              <c:idx val="13"/>
              <c:layout>
                <c:manualLayout>
                  <c:x val="-3.2739301482237533E-2"/>
                  <c:y val="6.5188521229694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DB-4FA5-A31B-71BE1736600D}"/>
                </c:ext>
              </c:extLst>
            </c:dLbl>
            <c:dLbl>
              <c:idx val="14"/>
              <c:layout>
                <c:manualLayout>
                  <c:x val="-3.0006471642317772E-2"/>
                  <c:y val="7.1459148672626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DB-4FA5-A31B-71BE1736600D}"/>
                </c:ext>
              </c:extLst>
            </c:dLbl>
            <c:dLbl>
              <c:idx val="15"/>
              <c:layout>
                <c:manualLayout>
                  <c:x val="-1.3609492602799859E-2"/>
                  <c:y val="7.1459148672626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DB-4FA5-A31B-71BE1736600D}"/>
                </c:ext>
              </c:extLst>
            </c:dLbl>
            <c:dLbl>
              <c:idx val="16"/>
              <c:layout>
                <c:manualLayout>
                  <c:x val="-5.1869110361674922E-2"/>
                  <c:y val="-2.6780681266640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DB-4FA5-A31B-71BE1736600D}"/>
                </c:ext>
              </c:extLst>
            </c:dLbl>
            <c:dLbl>
              <c:idx val="17"/>
              <c:layout>
                <c:manualLayout>
                  <c:x val="-1.7708737362679437E-2"/>
                  <c:y val="-2.8870890414284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DB-4FA5-A31B-71BE1736600D}"/>
                </c:ext>
              </c:extLst>
            </c:dLbl>
            <c:dLbl>
              <c:idx val="18"/>
              <c:layout>
                <c:manualLayout>
                  <c:x val="1.4210715167581188E-3"/>
                  <c:y val="-1.0059008085488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8DB-4FA5-A31B-71BE1736600D}"/>
                </c:ext>
              </c:extLst>
            </c:dLbl>
            <c:dLbl>
              <c:idx val="21"/>
              <c:layout>
                <c:manualLayout>
                  <c:x val="-4.5037035761875725E-2"/>
                  <c:y val="-3.0961099561928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8DB-4FA5-A31B-71BE1736600D}"/>
                </c:ext>
              </c:extLst>
            </c:dLbl>
            <c:dLbl>
              <c:idx val="22"/>
              <c:layout>
                <c:manualLayout>
                  <c:x val="-5.0502695441715185E-2"/>
                  <c:y val="-4.3502354447792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8DB-4FA5-A31B-71BE1736600D}"/>
                </c:ext>
              </c:extLst>
            </c:dLbl>
            <c:dLbl>
              <c:idx val="23"/>
              <c:layout>
                <c:manualLayout>
                  <c:x val="-4.503703576187594E-2"/>
                  <c:y val="-5.8133818481300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8DB-4FA5-A31B-71BE1736600D}"/>
                </c:ext>
              </c:extLst>
            </c:dLbl>
            <c:dLbl>
              <c:idx val="24"/>
              <c:layout>
                <c:manualLayout>
                  <c:x val="-2.6327910531024363E-2"/>
                  <c:y val="-0.112479256320043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8DB-4FA5-A31B-71BE1736600D}"/>
                </c:ext>
              </c:extLst>
            </c:dLbl>
            <c:dLbl>
              <c:idx val="25"/>
              <c:layout>
                <c:manualLayout>
                  <c:x val="-5.4316354083408487E-3"/>
                  <c:y val="-0.1771811413722649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600" b="1" i="0" u="none" strike="noStrike" kern="1200" baseline="0">
                      <a:solidFill>
                        <a:schemeClr val="tx1"/>
                      </a:solidFill>
                      <a:latin typeface="Garamond" panose="020204040303010108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8DB-4FA5-A31B-71BE1736600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Lit>
              <c:formatCode>General</c:formatCode>
              <c:ptCount val="26"/>
              <c:pt idx="0">
                <c:v>1991</c:v>
              </c:pt>
              <c:pt idx="1">
                <c:v>92</c:v>
              </c:pt>
              <c:pt idx="2">
                <c:v>93</c:v>
              </c:pt>
              <c:pt idx="3">
                <c:v>94</c:v>
              </c:pt>
              <c:pt idx="4">
                <c:v>95</c:v>
              </c:pt>
              <c:pt idx="5">
                <c:v>96</c:v>
              </c:pt>
              <c:pt idx="6">
                <c:v>97</c:v>
              </c:pt>
              <c:pt idx="7">
                <c:v>98</c:v>
              </c:pt>
              <c:pt idx="8">
                <c:v>99</c:v>
              </c:pt>
              <c:pt idx="9">
                <c:v>2000</c:v>
              </c:pt>
              <c:pt idx="10">
                <c:v>1</c:v>
              </c:pt>
              <c:pt idx="11">
                <c:v>2</c:v>
              </c:pt>
              <c:pt idx="12">
                <c:v>3</c:v>
              </c:pt>
              <c:pt idx="13">
                <c:v>4</c:v>
              </c:pt>
              <c:pt idx="14">
                <c:v>5</c:v>
              </c:pt>
              <c:pt idx="15">
                <c:v>6</c:v>
              </c:pt>
              <c:pt idx="16">
                <c:v>7</c:v>
              </c:pt>
              <c:pt idx="17">
                <c:v>8</c:v>
              </c:pt>
              <c:pt idx="18">
                <c:v>9</c:v>
              </c:pt>
              <c:pt idx="19">
                <c:v>10</c:v>
              </c:pt>
              <c:pt idx="20">
                <c:v>11</c:v>
              </c:pt>
              <c:pt idx="21">
                <c:v>12</c:v>
              </c:pt>
              <c:pt idx="22">
                <c:v>13</c:v>
              </c:pt>
              <c:pt idx="23">
                <c:v>14</c:v>
              </c:pt>
              <c:pt idx="24">
                <c:v>15</c:v>
              </c:pt>
              <c:pt idx="25">
                <c:v>2016</c:v>
              </c:pt>
            </c:numLit>
          </c:cat>
          <c:val>
            <c:numLit>
              <c:formatCode>General</c:formatCode>
              <c:ptCount val="26"/>
              <c:pt idx="0">
                <c:v>0.45069791189928626</c:v>
              </c:pt>
              <c:pt idx="1">
                <c:v>0.43364693011531319</c:v>
              </c:pt>
              <c:pt idx="2">
                <c:v>0.47938431587645958</c:v>
              </c:pt>
              <c:pt idx="3">
                <c:v>0.48885438501479905</c:v>
              </c:pt>
              <c:pt idx="4">
                <c:v>0.51087265181174046</c:v>
              </c:pt>
              <c:pt idx="5">
                <c:v>0.56009338251862006</c:v>
              </c:pt>
              <c:pt idx="6">
                <c:v>0.56198204379292593</c:v>
              </c:pt>
              <c:pt idx="7">
                <c:v>0.59199588093621125</c:v>
              </c:pt>
              <c:pt idx="8">
                <c:v>0.58747460157056564</c:v>
              </c:pt>
              <c:pt idx="9">
                <c:v>0.55709745965013213</c:v>
              </c:pt>
              <c:pt idx="10">
                <c:v>0.54661871308483823</c:v>
              </c:pt>
              <c:pt idx="11">
                <c:v>0.53441734766948512</c:v>
              </c:pt>
              <c:pt idx="12">
                <c:v>0.53050058199628436</c:v>
              </c:pt>
              <c:pt idx="13">
                <c:v>0.52953829826097709</c:v>
              </c:pt>
              <c:pt idx="14">
                <c:v>0.53501777302619102</c:v>
              </c:pt>
              <c:pt idx="15">
                <c:v>0.530304017234141</c:v>
              </c:pt>
              <c:pt idx="16">
                <c:v>0.54728807813845815</c:v>
              </c:pt>
              <c:pt idx="17">
                <c:v>0.54804692719698334</c:v>
              </c:pt>
              <c:pt idx="18">
                <c:v>0.5321705186364396</c:v>
              </c:pt>
              <c:pt idx="19">
                <c:v>0.51621965186097951</c:v>
              </c:pt>
              <c:pt idx="20">
                <c:v>0.52676051463857632</c:v>
              </c:pt>
              <c:pt idx="21">
                <c:v>0.54471761784554706</c:v>
              </c:pt>
              <c:pt idx="22">
                <c:v>0.55196639071051146</c:v>
              </c:pt>
              <c:pt idx="23">
                <c:v>0.55508245461027839</c:v>
              </c:pt>
              <c:pt idx="24">
                <c:v>0.55434988551449416</c:v>
              </c:pt>
              <c:pt idx="25">
                <c:v>0.55856410611578933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28DB-4FA5-A31B-71BE17366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408128"/>
        <c:axId val="99966336"/>
      </c:lineChart>
      <c:catAx>
        <c:axId val="9940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s-ES" sz="1600" b="1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99966336"/>
        <c:crosses val="autoZero"/>
        <c:auto val="1"/>
        <c:lblAlgn val="ctr"/>
        <c:lblOffset val="100"/>
        <c:tickLblSkip val="1"/>
        <c:noMultiLvlLbl val="0"/>
      </c:catAx>
      <c:valAx>
        <c:axId val="99966336"/>
        <c:scaling>
          <c:orientation val="minMax"/>
          <c:max val="0.60000000000000042"/>
          <c:min val="0.4"/>
        </c:scaling>
        <c:delete val="0"/>
        <c:axPos val="l"/>
        <c:numFmt formatCode="0%" sourceLinked="0"/>
        <c:majorTickMark val="cross"/>
        <c:minorTickMark val="none"/>
        <c:tickLblPos val="nextTo"/>
        <c:spPr>
          <a:noFill/>
          <a:ln w="285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6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99408128"/>
        <c:crosses val="autoZero"/>
        <c:crossBetween val="midCat"/>
      </c:valAx>
      <c:spPr>
        <a:noFill/>
        <a:ln cmpd="thinThick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Garamond" panose="02020404030301010803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Exportaciones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Lit>
              <c:formatCode>General</c:formatCode>
              <c:ptCount val="23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  <c:pt idx="22">
                <c:v>2016</c:v>
              </c:pt>
            </c:numLit>
          </c:cat>
          <c:val>
            <c:numLit>
              <c:formatCode>General</c:formatCode>
              <c:ptCount val="23"/>
              <c:pt idx="0">
                <c:v>207.40258830000002</c:v>
              </c:pt>
              <c:pt idx="1">
                <c:v>293.79855624999999</c:v>
              </c:pt>
              <c:pt idx="2">
                <c:v>285.59562624</c:v>
              </c:pt>
              <c:pt idx="3">
                <c:v>404.05509863999998</c:v>
              </c:pt>
              <c:pt idx="4">
                <c:v>237.57817853999998</c:v>
              </c:pt>
              <c:pt idx="5">
                <c:v>168.88927774999999</c:v>
              </c:pt>
              <c:pt idx="6">
                <c:v>152.20986957</c:v>
              </c:pt>
              <c:pt idx="7">
                <c:v>79.907333640000004</c:v>
              </c:pt>
              <c:pt idx="8">
                <c:v>78.417961680000005</c:v>
              </c:pt>
              <c:pt idx="9">
                <c:v>76.820334040000006</c:v>
              </c:pt>
              <c:pt idx="10">
                <c:v>111.51295669</c:v>
              </c:pt>
              <c:pt idx="11">
                <c:v>174.3337228</c:v>
              </c:pt>
              <c:pt idx="12">
                <c:v>217.31809572999998</c:v>
              </c:pt>
              <c:pt idx="13">
                <c:v>251.72240653</c:v>
              </c:pt>
              <c:pt idx="14">
                <c:v>317.25015063999996</c:v>
              </c:pt>
              <c:pt idx="15">
                <c:v>221.449738</c:v>
              </c:pt>
              <c:pt idx="16">
                <c:v>194.17591408999999</c:v>
              </c:pt>
              <c:pt idx="17">
                <c:v>317.90513122999999</c:v>
              </c:pt>
              <c:pt idx="18">
                <c:v>242.45834667</c:v>
              </c:pt>
              <c:pt idx="19">
                <c:v>230.17168425999998</c:v>
              </c:pt>
              <c:pt idx="20">
                <c:v>184.89007888999998</c:v>
              </c:pt>
              <c:pt idx="21">
                <c:v>157.71528696000001</c:v>
              </c:pt>
              <c:pt idx="22">
                <c:v>163.76956565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83-4A8D-BF4D-F6CD82A262AE}"/>
            </c:ext>
          </c:extLst>
        </c:ser>
        <c:ser>
          <c:idx val="1"/>
          <c:order val="1"/>
          <c:tx>
            <c:v>Importaciones</c:v>
          </c:tx>
          <c:spPr>
            <a:ln w="28575" cap="rnd" cmpd="thickThin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3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  <c:pt idx="22">
                <c:v>2016</c:v>
              </c:pt>
            </c:numLit>
          </c:cat>
          <c:val>
            <c:numLit>
              <c:formatCode>General</c:formatCode>
              <c:ptCount val="23"/>
              <c:pt idx="0">
                <c:v>243.72129527999999</c:v>
              </c:pt>
              <c:pt idx="1">
                <c:v>302.99726841</c:v>
              </c:pt>
              <c:pt idx="2">
                <c:v>258.92694554000002</c:v>
              </c:pt>
              <c:pt idx="3">
                <c:v>269.23488802999998</c:v>
              </c:pt>
              <c:pt idx="4">
                <c:v>294.39723795999998</c:v>
              </c:pt>
              <c:pt idx="5">
                <c:v>251.17407558000002</c:v>
              </c:pt>
              <c:pt idx="6">
                <c:v>342.02132843999999</c:v>
              </c:pt>
              <c:pt idx="7">
                <c:v>342.51133455000002</c:v>
              </c:pt>
              <c:pt idx="8">
                <c:v>308.09556379000003</c:v>
              </c:pt>
              <c:pt idx="9">
                <c:v>360.02396038000001</c:v>
              </c:pt>
              <c:pt idx="10">
                <c:v>438.38414017000002</c:v>
              </c:pt>
              <c:pt idx="11">
                <c:v>505.78545248</c:v>
              </c:pt>
              <c:pt idx="12">
                <c:v>565.69353107000006</c:v>
              </c:pt>
              <c:pt idx="13">
                <c:v>620.61042308000003</c:v>
              </c:pt>
              <c:pt idx="14">
                <c:v>690.21998299000006</c:v>
              </c:pt>
              <c:pt idx="15">
                <c:v>536.37266104000003</c:v>
              </c:pt>
              <c:pt idx="16">
                <c:v>556.91770585000006</c:v>
              </c:pt>
              <c:pt idx="17">
                <c:v>599.28925341999991</c:v>
              </c:pt>
              <c:pt idx="18">
                <c:v>568.07936059999997</c:v>
              </c:pt>
              <c:pt idx="19">
                <c:v>687.87922695000009</c:v>
              </c:pt>
              <c:pt idx="20">
                <c:v>617.25434607</c:v>
              </c:pt>
              <c:pt idx="21">
                <c:v>669.16227378999997</c:v>
              </c:pt>
              <c:pt idx="22">
                <c:v>611.03172927000003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83-4A8D-BF4D-F6CD82A262AE}"/>
            </c:ext>
          </c:extLst>
        </c:ser>
        <c:ser>
          <c:idx val="2"/>
          <c:order val="2"/>
          <c:tx>
            <c:v>Déficit Comercial</c:v>
          </c:tx>
          <c:spPr>
            <a:ln w="412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numLit>
              <c:formatCode>General</c:formatCode>
              <c:ptCount val="23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  <c:pt idx="22">
                <c:v>2016</c:v>
              </c:pt>
            </c:numLit>
          </c:cat>
          <c:val>
            <c:numLit>
              <c:formatCode>General</c:formatCode>
              <c:ptCount val="23"/>
              <c:pt idx="0">
                <c:v>-36.318706979999973</c:v>
              </c:pt>
              <c:pt idx="1">
                <c:v>-9.1987121600000137</c:v>
              </c:pt>
              <c:pt idx="2">
                <c:v>26.668680699999982</c:v>
              </c:pt>
              <c:pt idx="3">
                <c:v>134.82021061</c:v>
              </c:pt>
              <c:pt idx="4">
                <c:v>-56.819059420000002</c:v>
              </c:pt>
              <c:pt idx="5">
                <c:v>-82.284797830000031</c:v>
              </c:pt>
              <c:pt idx="6">
                <c:v>-189.81145887</c:v>
              </c:pt>
              <c:pt idx="7">
                <c:v>-262.60400091000002</c:v>
              </c:pt>
              <c:pt idx="8">
                <c:v>-229.67760211000001</c:v>
              </c:pt>
              <c:pt idx="9">
                <c:v>-283.20362634000003</c:v>
              </c:pt>
              <c:pt idx="10">
                <c:v>-326.87118348000001</c:v>
              </c:pt>
              <c:pt idx="11">
                <c:v>-331.45172967999997</c:v>
              </c:pt>
              <c:pt idx="12">
                <c:v>-348.37543534000008</c:v>
              </c:pt>
              <c:pt idx="13">
                <c:v>-368.88801655000003</c:v>
              </c:pt>
              <c:pt idx="14">
                <c:v>-372.9698323500001</c:v>
              </c:pt>
              <c:pt idx="15">
                <c:v>-314.92292304</c:v>
              </c:pt>
              <c:pt idx="16">
                <c:v>-362.74179176000007</c:v>
              </c:pt>
              <c:pt idx="17">
                <c:v>-281.38412218999991</c:v>
              </c:pt>
              <c:pt idx="18">
                <c:v>-325.62101393</c:v>
              </c:pt>
              <c:pt idx="19">
                <c:v>-457.70754269000008</c:v>
              </c:pt>
              <c:pt idx="20">
                <c:v>-432.36426718000001</c:v>
              </c:pt>
              <c:pt idx="21">
                <c:v>-511.44698682999996</c:v>
              </c:pt>
              <c:pt idx="22">
                <c:v>-447.26216362000002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83-4A8D-BF4D-F6CD82A26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0960"/>
        <c:axId val="53242496"/>
      </c:lineChart>
      <c:catAx>
        <c:axId val="532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42496"/>
        <c:crosses val="autoZero"/>
        <c:auto val="1"/>
        <c:lblAlgn val="ctr"/>
        <c:lblOffset val="100"/>
        <c:noMultiLvlLbl val="0"/>
      </c:catAx>
      <c:valAx>
        <c:axId val="532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4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31044239247302E-2"/>
          <c:y val="3.8922929066414882E-2"/>
          <c:w val="0.93084654808121126"/>
          <c:h val="0.83229301904713715"/>
        </c:manualLayout>
      </c:layout>
      <c:lineChart>
        <c:grouping val="standard"/>
        <c:varyColors val="0"/>
        <c:ser>
          <c:idx val="2"/>
          <c:order val="0"/>
          <c:tx>
            <c:v>Wr UE/SV</c:v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accent3"/>
                </a:solidFill>
                <a:prstDash val="sysDash"/>
              </a:ln>
              <a:effectLst/>
            </c:spPr>
          </c:marker>
          <c:dPt>
            <c:idx val="15"/>
            <c:marker>
              <c:spPr>
                <a:solidFill>
                  <a:schemeClr val="tx1">
                    <a:lumMod val="50000"/>
                    <a:lumOff val="50000"/>
                  </a:schemeClr>
                </a:solidFill>
                <a:ln w="9525">
                  <a:solidFill>
                    <a:schemeClr val="tx1">
                      <a:lumMod val="65000"/>
                      <a:lumOff val="35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B12-47A3-9C03-7BF34604FDB4}"/>
              </c:ext>
            </c:extLst>
          </c:dPt>
          <c:cat>
            <c:numLit>
              <c:formatCode>General</c:formatCode>
              <c:ptCount val="22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</c:numLit>
          </c:cat>
          <c:val>
            <c:numLit>
              <c:formatCode>General</c:formatCode>
              <c:ptCount val="22"/>
              <c:pt idx="0">
                <c:v>0.99999999999999978</c:v>
              </c:pt>
              <c:pt idx="1">
                <c:v>1.0156746429394485</c:v>
              </c:pt>
              <c:pt idx="2">
                <c:v>1.0036540937635923</c:v>
              </c:pt>
              <c:pt idx="3">
                <c:v>1.0422855370266475</c:v>
              </c:pt>
              <c:pt idx="4">
                <c:v>1.1061991157796007</c:v>
              </c:pt>
              <c:pt idx="5">
                <c:v>1.0971023293550615</c:v>
              </c:pt>
              <c:pt idx="6">
                <c:v>1.0525171342625204</c:v>
              </c:pt>
              <c:pt idx="7">
                <c:v>1.0314084916172752</c:v>
              </c:pt>
              <c:pt idx="8">
                <c:v>1.0628883515641872</c:v>
              </c:pt>
              <c:pt idx="9">
                <c:v>1.0772002771527642</c:v>
              </c:pt>
              <c:pt idx="10">
                <c:v>1.1201362563918191</c:v>
              </c:pt>
              <c:pt idx="11">
                <c:v>1.0604790665574713</c:v>
              </c:pt>
              <c:pt idx="12">
                <c:v>1.0734142753141505</c:v>
              </c:pt>
              <c:pt idx="13">
                <c:v>1.1819980290542313</c:v>
              </c:pt>
              <c:pt idx="14">
                <c:v>1.1881740440037796</c:v>
              </c:pt>
              <c:pt idx="15">
                <c:v>1.2524561653426767</c:v>
              </c:pt>
              <c:pt idx="16">
                <c:v>1.2644937017086593</c:v>
              </c:pt>
              <c:pt idx="17">
                <c:v>1.2921566340121939</c:v>
              </c:pt>
              <c:pt idx="18">
                <c:v>1.3299160158747407</c:v>
              </c:pt>
              <c:pt idx="19">
                <c:v>1.3884971680591969</c:v>
              </c:pt>
              <c:pt idx="20">
                <c:v>1.2248569980798443</c:v>
              </c:pt>
              <c:pt idx="21">
                <c:v>1.2346519809427581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12-47A3-9C03-7BF34604FDB4}"/>
            </c:ext>
          </c:extLst>
        </c:ser>
        <c:ser>
          <c:idx val="0"/>
          <c:order val="1"/>
          <c:tx>
            <c:v>Prod SV/UE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cat>
            <c:numLit>
              <c:formatCode>General</c:formatCode>
              <c:ptCount val="22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</c:numLit>
          </c:cat>
          <c:val>
            <c:numLit>
              <c:formatCode>General</c:formatCode>
              <c:ptCount val="22"/>
              <c:pt idx="0">
                <c:v>1.0000000000000002</c:v>
              </c:pt>
              <c:pt idx="1">
                <c:v>1.0108366085279499</c:v>
              </c:pt>
              <c:pt idx="2">
                <c:v>1.0195495667027077</c:v>
              </c:pt>
              <c:pt idx="3">
                <c:v>1.0029755274891643</c:v>
              </c:pt>
              <c:pt idx="4">
                <c:v>1.0149540287415428</c:v>
              </c:pt>
              <c:pt idx="5">
                <c:v>1.0133007228568918</c:v>
              </c:pt>
              <c:pt idx="6">
                <c:v>1.0213563474989766</c:v>
              </c:pt>
              <c:pt idx="7">
                <c:v>1.0477628182206307</c:v>
              </c:pt>
              <c:pt idx="8">
                <c:v>1.0297727436235393</c:v>
              </c:pt>
              <c:pt idx="9">
                <c:v>1.0498459069584625</c:v>
              </c:pt>
              <c:pt idx="10">
                <c:v>1.038358012704282</c:v>
              </c:pt>
              <c:pt idx="11">
                <c:v>1.0536827228198677</c:v>
              </c:pt>
              <c:pt idx="12">
                <c:v>1.0499492973804081</c:v>
              </c:pt>
              <c:pt idx="13">
                <c:v>1.0464259196339907</c:v>
              </c:pt>
              <c:pt idx="14">
                <c:v>1.0238734810778272</c:v>
              </c:pt>
              <c:pt idx="15">
                <c:v>0.97307031670565181</c:v>
              </c:pt>
              <c:pt idx="16">
                <c:v>0.95789420452847251</c:v>
              </c:pt>
              <c:pt idx="17">
                <c:v>0.95426705809860968</c:v>
              </c:pt>
              <c:pt idx="18">
                <c:v>0.94252329104243415</c:v>
              </c:pt>
              <c:pt idx="19">
                <c:v>0.94608790046142843</c:v>
              </c:pt>
              <c:pt idx="20">
                <c:v>0.94768814538229518</c:v>
              </c:pt>
              <c:pt idx="21">
                <c:v>0.94551829441035207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12-47A3-9C03-7BF34604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5520"/>
        <c:axId val="74717440"/>
      </c:lineChart>
      <c:catAx>
        <c:axId val="747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7440"/>
        <c:crosses val="autoZero"/>
        <c:auto val="1"/>
        <c:lblAlgn val="ctr"/>
        <c:lblOffset val="100"/>
        <c:noMultiLvlLbl val="0"/>
      </c:catAx>
      <c:valAx>
        <c:axId val="74717440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Despues de Reforma 2017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4.8770752768329949E-2"/>
                  <c:y val="-8.43031413526139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29-4161-BD97-B8AAB05674DB}"/>
                </c:ext>
              </c:extLst>
            </c:dLbl>
            <c:dLbl>
              <c:idx val="2"/>
              <c:layout>
                <c:manualLayout>
                  <c:x val="-4.0501742015975777E-2"/>
                  <c:y val="0.15719011538652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29-4161-BD97-B8AAB05674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Comision AFP y Seguro</c:v>
              </c:pt>
              <c:pt idx="1">
                <c:v>CIAP</c:v>
              </c:pt>
              <c:pt idx="2">
                <c:v>CGS</c:v>
              </c:pt>
            </c:strLit>
          </c:cat>
          <c:val>
            <c:numLit>
              <c:formatCode>General</c:formatCode>
              <c:ptCount val="3"/>
              <c:pt idx="0">
                <c:v>0.13</c:v>
              </c:pt>
              <c:pt idx="1">
                <c:v>0.54</c:v>
              </c:pt>
              <c:pt idx="2">
                <c:v>0.33</c:v>
              </c:pt>
            </c:numLit>
          </c:val>
          <c:extLst>
            <c:ext xmlns:c16="http://schemas.microsoft.com/office/drawing/2014/chart" uri="{C3380CC4-5D6E-409C-BE32-E72D297353CC}">
              <c16:uniqueId val="{00000002-9329-4161-BD97-B8AAB05674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invertIfNegative val="0"/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81.2</c:v>
              </c:pt>
              <c:pt idx="1">
                <c:v>81.349999999999994</c:v>
              </c:pt>
              <c:pt idx="2">
                <c:v>80.650000000000006</c:v>
              </c:pt>
              <c:pt idx="3">
                <c:v>80.69</c:v>
              </c:pt>
              <c:pt idx="4">
                <c:v>80.23</c:v>
              </c:pt>
              <c:pt idx="5">
                <c:v>80.14</c:v>
              </c:pt>
            </c:numLit>
          </c:val>
          <c:extLst>
            <c:ext xmlns:c16="http://schemas.microsoft.com/office/drawing/2014/chart" uri="{C3380CC4-5D6E-409C-BE32-E72D297353CC}">
              <c16:uniqueId val="{00000000-0F3E-4651-9F0D-689662834072}"/>
            </c:ext>
          </c:extLst>
        </c:ser>
        <c:ser>
          <c:idx val="1"/>
          <c:order val="1"/>
          <c:tx>
            <c:v>Mujeres</c:v>
          </c:tx>
          <c:invertIfNegative val="0"/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47.03</c:v>
              </c:pt>
              <c:pt idx="1">
                <c:v>47.89</c:v>
              </c:pt>
              <c:pt idx="2">
                <c:v>49.28</c:v>
              </c:pt>
              <c:pt idx="3">
                <c:v>47.81</c:v>
              </c:pt>
              <c:pt idx="4">
                <c:v>46.71</c:v>
              </c:pt>
              <c:pt idx="5">
                <c:v>47.26</c:v>
              </c:pt>
            </c:numLit>
          </c:val>
          <c:extLst>
            <c:ext xmlns:c16="http://schemas.microsoft.com/office/drawing/2014/chart" uri="{C3380CC4-5D6E-409C-BE32-E72D297353CC}">
              <c16:uniqueId val="{00000001-0F3E-4651-9F0D-689662834072}"/>
            </c:ext>
          </c:extLst>
        </c:ser>
        <c:ser>
          <c:idx val="2"/>
          <c:order val="2"/>
          <c:tx>
            <c:v>Brecha de tasa 
de participación</c:v>
          </c:tx>
          <c:invertIfNegative val="0"/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34.17</c:v>
              </c:pt>
              <c:pt idx="1">
                <c:v>33.459999999999994</c:v>
              </c:pt>
              <c:pt idx="2">
                <c:v>31.370000000000005</c:v>
              </c:pt>
              <c:pt idx="3">
                <c:v>32.879999999999995</c:v>
              </c:pt>
              <c:pt idx="4">
                <c:v>33.520000000000003</c:v>
              </c:pt>
              <c:pt idx="5">
                <c:v>32.880000000000003</c:v>
              </c:pt>
            </c:numLit>
          </c:val>
          <c:extLst>
            <c:ext xmlns:c16="http://schemas.microsoft.com/office/drawing/2014/chart" uri="{C3380CC4-5D6E-409C-BE32-E72D297353CC}">
              <c16:uniqueId val="{00000002-0F3E-4651-9F0D-689662834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92384"/>
        <c:axId val="123794176"/>
      </c:barChart>
      <c:catAx>
        <c:axId val="12379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3794176"/>
        <c:crosses val="autoZero"/>
        <c:auto val="1"/>
        <c:lblAlgn val="ctr"/>
        <c:lblOffset val="100"/>
        <c:noMultiLvlLbl val="0"/>
      </c:catAx>
      <c:valAx>
        <c:axId val="12379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3792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invertIfNegative val="0"/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18.8</c:v>
              </c:pt>
              <c:pt idx="1">
                <c:v>18.600000000000001</c:v>
              </c:pt>
              <c:pt idx="2">
                <c:v>19.3</c:v>
              </c:pt>
              <c:pt idx="3">
                <c:v>19.3</c:v>
              </c:pt>
              <c:pt idx="4">
                <c:v>19.8</c:v>
              </c:pt>
              <c:pt idx="5">
                <c:v>19.899999999999999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0-0F50-4E63-A8A4-A2C7383F67C1}"/>
            </c:ext>
          </c:extLst>
        </c:ser>
        <c:ser>
          <c:idx val="1"/>
          <c:order val="1"/>
          <c:tx>
            <c:v>Mujeres</c:v>
          </c:tx>
          <c:invertIfNegative val="0"/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53</c:v>
              </c:pt>
              <c:pt idx="1">
                <c:v>52.1</c:v>
              </c:pt>
              <c:pt idx="2">
                <c:v>50.7</c:v>
              </c:pt>
              <c:pt idx="3">
                <c:v>52.2</c:v>
              </c:pt>
              <c:pt idx="4">
                <c:v>53.3</c:v>
              </c:pt>
              <c:pt idx="5">
                <c:v>52.7</c:v>
              </c:pt>
            </c:numLit>
          </c:val>
          <c:extLst>
            <c:ext xmlns:c16="http://schemas.microsoft.com/office/drawing/2014/chart" uri="{C3380CC4-5D6E-409C-BE32-E72D297353CC}">
              <c16:uniqueId val="{00000001-0F50-4E63-A8A4-A2C7383F6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03456"/>
        <c:axId val="124004992"/>
      </c:barChart>
      <c:catAx>
        <c:axId val="12400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004992"/>
        <c:crosses val="autoZero"/>
        <c:auto val="1"/>
        <c:lblAlgn val="ctr"/>
        <c:lblOffset val="100"/>
        <c:noMultiLvlLbl val="0"/>
      </c:catAx>
      <c:valAx>
        <c:axId val="12400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0034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Mujeres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Quehaceres domésticos</c:v>
              </c:pt>
              <c:pt idx="1">
                <c:v>Estudia</c:v>
              </c:pt>
              <c:pt idx="2">
                <c:v>No puede trabajar</c:v>
              </c:pt>
              <c:pt idx="3">
                <c:v>Jubilado(a) o pensionado(a)</c:v>
              </c:pt>
              <c:pt idx="4">
                <c:v>Enfermedad o accidente</c:v>
              </c:pt>
              <c:pt idx="5">
                <c:v>Obligaciones familiares o personales</c:v>
              </c:pt>
            </c:strLit>
          </c:cat>
          <c:val>
            <c:numLit>
              <c:formatCode>General</c:formatCode>
              <c:ptCount val="6"/>
              <c:pt idx="0">
                <c:v>68.7</c:v>
              </c:pt>
              <c:pt idx="1">
                <c:v>14.2</c:v>
              </c:pt>
              <c:pt idx="2">
                <c:v>9.1</c:v>
              </c:pt>
              <c:pt idx="3">
                <c:v>2.9</c:v>
              </c:pt>
              <c:pt idx="4">
                <c:v>1.9</c:v>
              </c:pt>
              <c:pt idx="5">
                <c:v>2.2000000000000002</c:v>
              </c:pt>
            </c:numLit>
          </c:val>
          <c:extLst>
            <c:ext xmlns:c16="http://schemas.microsoft.com/office/drawing/2014/chart" uri="{C3380CC4-5D6E-409C-BE32-E72D297353CC}">
              <c16:uniqueId val="{00000000-AE81-4329-810A-E08E604185B0}"/>
            </c:ext>
          </c:extLst>
        </c:ser>
        <c:ser>
          <c:idx val="1"/>
          <c:order val="1"/>
          <c:tx>
            <c:v>Hombres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Quehaceres domésticos</c:v>
              </c:pt>
              <c:pt idx="1">
                <c:v>Estudia</c:v>
              </c:pt>
              <c:pt idx="2">
                <c:v>No puede trabajar</c:v>
              </c:pt>
              <c:pt idx="3">
                <c:v>Jubilado(a) o pensionado(a)</c:v>
              </c:pt>
              <c:pt idx="4">
                <c:v>Enfermedad o accidente</c:v>
              </c:pt>
              <c:pt idx="5">
                <c:v>Obligaciones familiares o personales</c:v>
              </c:pt>
            </c:strLit>
          </c:cat>
          <c:val>
            <c:numLit>
              <c:formatCode>General</c:formatCode>
              <c:ptCount val="6"/>
              <c:pt idx="0">
                <c:v>1.3</c:v>
              </c:pt>
              <c:pt idx="1">
                <c:v>41.3</c:v>
              </c:pt>
              <c:pt idx="2">
                <c:v>23</c:v>
              </c:pt>
              <c:pt idx="3">
                <c:v>11.1</c:v>
              </c:pt>
              <c:pt idx="4">
                <c:v>10.199999999999999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AE81-4329-810A-E08E604185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3973632"/>
        <c:axId val="123975168"/>
      </c:barChart>
      <c:catAx>
        <c:axId val="1239736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3975168"/>
        <c:crosses val="autoZero"/>
        <c:auto val="1"/>
        <c:lblAlgn val="ctr"/>
        <c:lblOffset val="100"/>
        <c:noMultiLvlLbl val="0"/>
      </c:catAx>
      <c:valAx>
        <c:axId val="1239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3973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invertIfNegative val="0"/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43.86</c:v>
              </c:pt>
              <c:pt idx="1">
                <c:v>44.32</c:v>
              </c:pt>
              <c:pt idx="2">
                <c:v>42.22</c:v>
              </c:pt>
              <c:pt idx="3">
                <c:v>42.12</c:v>
              </c:pt>
              <c:pt idx="4">
                <c:v>38.049999999999997</c:v>
              </c:pt>
              <c:pt idx="5">
                <c:v>37.53</c:v>
              </c:pt>
            </c:numLit>
          </c:val>
          <c:extLst>
            <c:ext xmlns:c16="http://schemas.microsoft.com/office/drawing/2014/chart" uri="{C3380CC4-5D6E-409C-BE32-E72D297353CC}">
              <c16:uniqueId val="{00000000-A5E3-40D9-8EB7-4C738ED98E93}"/>
            </c:ext>
          </c:extLst>
        </c:ser>
        <c:ser>
          <c:idx val="1"/>
          <c:order val="1"/>
          <c:tx>
            <c:v>Mujeres</c:v>
          </c:tx>
          <c:invertIfNegative val="0"/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55.97</c:v>
              </c:pt>
              <c:pt idx="1">
                <c:v>57.73</c:v>
              </c:pt>
              <c:pt idx="2">
                <c:v>57.58</c:v>
              </c:pt>
              <c:pt idx="3">
                <c:v>54.67</c:v>
              </c:pt>
              <c:pt idx="4">
                <c:v>47.53</c:v>
              </c:pt>
              <c:pt idx="5">
                <c:v>48.84</c:v>
              </c:pt>
            </c:numLit>
          </c:val>
          <c:extLst>
            <c:ext xmlns:c16="http://schemas.microsoft.com/office/drawing/2014/chart" uri="{C3380CC4-5D6E-409C-BE32-E72D297353CC}">
              <c16:uniqueId val="{00000001-A5E3-40D9-8EB7-4C738ED98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98048"/>
        <c:axId val="124099584"/>
      </c:barChart>
      <c:catAx>
        <c:axId val="12409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099584"/>
        <c:crosses val="autoZero"/>
        <c:auto val="1"/>
        <c:lblAlgn val="ctr"/>
        <c:lblOffset val="100"/>
        <c:noMultiLvlLbl val="0"/>
      </c:catAx>
      <c:valAx>
        <c:axId val="12409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0980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Total </c:v>
              </c:pt>
              <c:pt idx="1">
                <c:v>Ninguno</c:v>
              </c:pt>
              <c:pt idx="2">
                <c:v> 1 a 3</c:v>
              </c:pt>
              <c:pt idx="3">
                <c:v>4 a 6</c:v>
              </c:pt>
              <c:pt idx="4">
                <c:v>7 a 9</c:v>
              </c:pt>
              <c:pt idx="5">
                <c:v>10 a 12</c:v>
              </c:pt>
              <c:pt idx="6">
                <c:v>13  y más</c:v>
              </c:pt>
            </c:strLit>
          </c:cat>
          <c:val>
            <c:numLit>
              <c:formatCode>General</c:formatCode>
              <c:ptCount val="7"/>
              <c:pt idx="0">
                <c:v>326.92</c:v>
              </c:pt>
              <c:pt idx="1">
                <c:v>184.06</c:v>
              </c:pt>
              <c:pt idx="2">
                <c:v>221.38</c:v>
              </c:pt>
              <c:pt idx="3">
                <c:v>243.08</c:v>
              </c:pt>
              <c:pt idx="4">
                <c:v>290.75</c:v>
              </c:pt>
              <c:pt idx="5">
                <c:v>344.51</c:v>
              </c:pt>
              <c:pt idx="6">
                <c:v>606.6</c:v>
              </c:pt>
            </c:numLit>
          </c:val>
          <c:extLst>
            <c:ext xmlns:c16="http://schemas.microsoft.com/office/drawing/2014/chart" uri="{C3380CC4-5D6E-409C-BE32-E72D297353CC}">
              <c16:uniqueId val="{00000000-8CBA-4B33-BE02-F4108C5F64D2}"/>
            </c:ext>
          </c:extLst>
        </c:ser>
        <c:ser>
          <c:idx val="1"/>
          <c:order val="1"/>
          <c:tx>
            <c:v>Mujer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Total </c:v>
              </c:pt>
              <c:pt idx="1">
                <c:v>Ninguno</c:v>
              </c:pt>
              <c:pt idx="2">
                <c:v> 1 a 3</c:v>
              </c:pt>
              <c:pt idx="3">
                <c:v>4 a 6</c:v>
              </c:pt>
              <c:pt idx="4">
                <c:v>7 a 9</c:v>
              </c:pt>
              <c:pt idx="5">
                <c:v>10 a 12</c:v>
              </c:pt>
              <c:pt idx="6">
                <c:v>13  y más</c:v>
              </c:pt>
            </c:strLit>
          </c:cat>
          <c:val>
            <c:numLit>
              <c:formatCode>General</c:formatCode>
              <c:ptCount val="7"/>
              <c:pt idx="0">
                <c:v>270.58</c:v>
              </c:pt>
              <c:pt idx="1">
                <c:v>157</c:v>
              </c:pt>
              <c:pt idx="2">
                <c:v>197.54</c:v>
              </c:pt>
              <c:pt idx="3">
                <c:v>200.24</c:v>
              </c:pt>
              <c:pt idx="4">
                <c:v>220.83</c:v>
              </c:pt>
              <c:pt idx="5">
                <c:v>280.44</c:v>
              </c:pt>
              <c:pt idx="6">
                <c:v>516.33000000000004</c:v>
              </c:pt>
            </c:numLit>
          </c:val>
          <c:extLst>
            <c:ext xmlns:c16="http://schemas.microsoft.com/office/drawing/2014/chart" uri="{C3380CC4-5D6E-409C-BE32-E72D297353CC}">
              <c16:uniqueId val="{00000001-8CBA-4B33-BE02-F4108C5F64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4182912"/>
        <c:axId val="124184448"/>
      </c:barChart>
      <c:catAx>
        <c:axId val="12418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184448"/>
        <c:crosses val="autoZero"/>
        <c:auto val="1"/>
        <c:lblAlgn val="ctr"/>
        <c:lblOffset val="100"/>
        <c:noMultiLvlLbl val="0"/>
      </c:catAx>
      <c:valAx>
        <c:axId val="124184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18291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invertIfNegative val="0"/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291.67</c:v>
              </c:pt>
              <c:pt idx="1">
                <c:v>306.37</c:v>
              </c:pt>
              <c:pt idx="2">
                <c:v>323.23</c:v>
              </c:pt>
              <c:pt idx="3">
                <c:v>320.68</c:v>
              </c:pt>
              <c:pt idx="4">
                <c:v>322</c:v>
              </c:pt>
              <c:pt idx="5">
                <c:v>326.92</c:v>
              </c:pt>
            </c:numLit>
          </c:val>
          <c:extLst>
            <c:ext xmlns:c16="http://schemas.microsoft.com/office/drawing/2014/chart" uri="{C3380CC4-5D6E-409C-BE32-E72D297353CC}">
              <c16:uniqueId val="{00000000-ECC8-4B21-B126-B6A0E5457D23}"/>
            </c:ext>
          </c:extLst>
        </c:ser>
        <c:ser>
          <c:idx val="1"/>
          <c:order val="1"/>
          <c:tx>
            <c:v>Mujeres</c:v>
          </c:tx>
          <c:invertIfNegative val="0"/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244.23</c:v>
              </c:pt>
              <c:pt idx="1">
                <c:v>244.88</c:v>
              </c:pt>
              <c:pt idx="2">
                <c:v>276.98</c:v>
              </c:pt>
              <c:pt idx="3">
                <c:v>270.97000000000003</c:v>
              </c:pt>
              <c:pt idx="4">
                <c:v>272.04000000000002</c:v>
              </c:pt>
              <c:pt idx="5">
                <c:v>302.16000000000003</c:v>
              </c:pt>
            </c:numLit>
          </c:val>
          <c:extLst>
            <c:ext xmlns:c16="http://schemas.microsoft.com/office/drawing/2014/chart" uri="{C3380CC4-5D6E-409C-BE32-E72D297353CC}">
              <c16:uniqueId val="{00000001-ECC8-4B21-B126-B6A0E5457D23}"/>
            </c:ext>
          </c:extLst>
        </c:ser>
        <c:ser>
          <c:idx val="2"/>
          <c:order val="2"/>
          <c:tx>
            <c:v>Brecha salarial</c:v>
          </c:tx>
          <c:invertIfNegative val="0"/>
          <c:cat>
            <c:numLit>
              <c:formatCode>General</c:formatCode>
              <c:ptCount val="6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</c:numLit>
          </c:cat>
          <c:val>
            <c:numLit>
              <c:formatCode>General</c:formatCode>
              <c:ptCount val="6"/>
              <c:pt idx="0">
                <c:v>47.44</c:v>
              </c:pt>
              <c:pt idx="1">
                <c:v>61.49</c:v>
              </c:pt>
              <c:pt idx="2">
                <c:v>46.25</c:v>
              </c:pt>
              <c:pt idx="3">
                <c:v>49.71</c:v>
              </c:pt>
              <c:pt idx="4">
                <c:v>49.96</c:v>
              </c:pt>
              <c:pt idx="5">
                <c:v>56.34</c:v>
              </c:pt>
            </c:numLit>
          </c:val>
          <c:extLst>
            <c:ext xmlns:c16="http://schemas.microsoft.com/office/drawing/2014/chart" uri="{C3380CC4-5D6E-409C-BE32-E72D297353CC}">
              <c16:uniqueId val="{00000002-ECC8-4B21-B126-B6A0E5457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72000"/>
        <c:axId val="124298368"/>
      </c:barChart>
      <c:catAx>
        <c:axId val="12427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298368"/>
        <c:crosses val="autoZero"/>
        <c:auto val="1"/>
        <c:lblAlgn val="ctr"/>
        <c:lblOffset val="100"/>
        <c:noMultiLvlLbl val="0"/>
      </c:catAx>
      <c:valAx>
        <c:axId val="12429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SV"/>
            </a:pPr>
            <a:endParaRPr lang="en-US"/>
          </a:p>
        </c:txPr>
        <c:crossAx val="1242720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SV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49367</xdr:colOff>
      <xdr:row>20</xdr:row>
      <xdr:rowOff>151716</xdr:rowOff>
    </xdr:to>
    <xdr:pic>
      <xdr:nvPicPr>
        <xdr:cNvPr id="8" name="Imagen 7" descr="Gráfico, Histograma&#10;&#10;Descripción generada automáticamente">
          <a:extLst>
            <a:ext uri="{FF2B5EF4-FFF2-40B4-BE49-F238E27FC236}">
              <a16:creationId xmlns:a16="http://schemas.microsoft.com/office/drawing/2014/main" id="{52511A3D-3DE8-EBD1-B4F5-2D94442C7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07367" cy="383471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419100</xdr:colOff>
      <xdr:row>14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F9A6602-1232-40BC-B4D4-E044D2EC8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752475</xdr:colOff>
      <xdr:row>25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48CCC34E-D869-4EB9-8D3A-EF1051E61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A7E0FF0C-A4A4-4257-8F05-D22CFC0B8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15</xdr:row>
      <xdr:rowOff>12700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4ED39928-2FA8-413D-8AAB-287A5B30A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323850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9EE3E8-4D21-4E6F-8912-7785E46D6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733425</xdr:colOff>
      <xdr:row>17</xdr:row>
      <xdr:rowOff>88900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BFEA1B-BA37-4A24-A6F1-9CE87D516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180974</xdr:colOff>
      <xdr:row>19</xdr:row>
      <xdr:rowOff>19050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C242DF3-8463-4167-823A-7975457A0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457200</xdr:colOff>
      <xdr:row>23</xdr:row>
      <xdr:rowOff>3175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5BB5C3-0F31-41A9-BC1E-53E81268D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469899</xdr:colOff>
      <xdr:row>17</xdr:row>
      <xdr:rowOff>114300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3B1ECF3-E8C6-45ED-A2D3-6E7E7EBDA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152400</xdr:colOff>
      <xdr:row>20</xdr:row>
      <xdr:rowOff>95250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886EEF5-9DCE-478D-B37A-476FDE7E9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348031</xdr:colOff>
      <xdr:row>19</xdr:row>
      <xdr:rowOff>152971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D9EEE9-7374-4991-4CD9-4AA79E304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44031" cy="36518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514350</xdr:colOff>
      <xdr:row>18</xdr:row>
      <xdr:rowOff>66675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42F9CEA-D011-4C89-918F-702707F98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219074</xdr:colOff>
      <xdr:row>20</xdr:row>
      <xdr:rowOff>136525</xdr:rowOff>
    </xdr:to>
    <xdr:graphicFrame macro="">
      <xdr:nvGraphicFramePr>
        <xdr:cNvPr id="2" name="Gráfico 6">
          <a:extLst>
            <a:ext uri="{FF2B5EF4-FFF2-40B4-BE49-F238E27FC236}">
              <a16:creationId xmlns:a16="http://schemas.microsoft.com/office/drawing/2014/main" id="{5C050833-02F7-474F-A929-57A0873B9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85724</xdr:colOff>
      <xdr:row>21</xdr:row>
      <xdr:rowOff>28575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33B1606D-B857-4520-AC1C-E68729CF1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609600</xdr:colOff>
      <xdr:row>16</xdr:row>
      <xdr:rowOff>174625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36267AE-DD62-473A-B65E-857918F5A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754F09F-3607-469F-ACE8-E49AC996B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7886700" cy="54197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1A7843-DE8D-415E-A4CB-5C635F1BFE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285750</xdr:colOff>
      <xdr:row>20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68B46B-816B-4822-A866-F732C5937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0.83614</cdr:x>
      <cdr:y>0.05761</cdr:y>
    </cdr:from>
    <cdr:to>
      <cdr:x>0.83614</cdr:x>
      <cdr:y>0.7699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283F6052-C4FA-029F-3519-50BDD9CFA032}"/>
            </a:ext>
          </a:extLst>
        </cdr:cNvPr>
        <cdr:cNvCxnSpPr/>
      </cdr:nvCxnSpPr>
      <cdr:spPr>
        <a:xfrm xmlns:a="http://schemas.openxmlformats.org/drawingml/2006/main" flipH="1">
          <a:off x="3975735" y="157163"/>
          <a:ext cx="0" cy="1943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0.78966</cdr:x>
      <cdr:y>0.77828</cdr:y>
    </cdr:from>
    <cdr:to>
      <cdr:x>0.90505</cdr:x>
      <cdr:y>0.87046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3754755" y="2123123"/>
          <a:ext cx="54864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SV" sz="1100"/>
            <a:t>ADA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209550</xdr:colOff>
      <xdr:row>24</xdr:row>
      <xdr:rowOff>28575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1946299-5707-4C2D-8537-195A23580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552450</xdr:colOff>
      <xdr:row>23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D69E98-CE76-4F8B-B149-A65E5A4E9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104775</xdr:colOff>
      <xdr:row>17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DC1633E-0241-4CC8-8136-56338164E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95251</xdr:colOff>
      <xdr:row>0</xdr:row>
      <xdr:rowOff>0</xdr:rowOff>
    </xdr:from>
    <xdr:to>
      <xdr:col>12</xdr:col>
      <xdr:colOff>685801</xdr:colOff>
      <xdr:row>17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1BBAD49B-78CB-45A4-BA2A-9FE29C5DE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295274</xdr:colOff>
      <xdr:row>19</xdr:row>
      <xdr:rowOff>28574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365413E-053B-4327-9CD2-C54E3FD8B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69850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994766B-EFB8-4E24-9554-87EFAA57B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552450</xdr:colOff>
      <xdr:row>21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DE5B0FE-3145-4178-8356-DF01AC1F1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69850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654DE909-4930-4DF9-8566-F967C6321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485776</xdr:colOff>
      <xdr:row>14</xdr:row>
      <xdr:rowOff>69850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5D3AC7F-1B80-4913-992D-87B112AE9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Q171"/>
  <sheetViews>
    <sheetView tabSelected="1" zoomScaleNormal="100" workbookViewId="0">
      <selection activeCell="A12" sqref="A12:XFD12"/>
    </sheetView>
  </sheetViews>
  <sheetFormatPr defaultColWidth="10.85546875" defaultRowHeight="14.1" outlineLevelRow="1"/>
  <cols>
    <col min="1" max="1" width="7.5703125" style="2" customWidth="1"/>
    <col min="2" max="2" width="10.5703125" style="2" customWidth="1"/>
    <col min="3" max="3" width="10.85546875" style="15"/>
    <col min="4" max="9" width="10.85546875" style="2"/>
    <col min="10" max="10" width="10.5703125" style="15" customWidth="1"/>
    <col min="11" max="15" width="10.85546875" style="2"/>
    <col min="16" max="16" width="7.5703125" style="2" customWidth="1"/>
    <col min="17" max="16384" width="10.85546875" style="2"/>
  </cols>
  <sheetData>
    <row r="1" spans="1:17" ht="14.1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"/>
    </row>
    <row r="2" spans="1:17" ht="14.1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"/>
    </row>
    <row r="3" spans="1:17" ht="14.1" customHeight="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"/>
    </row>
    <row r="4" spans="1:17" ht="14.1" customHeight="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"/>
    </row>
    <row r="5" spans="1:17" ht="14.1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"/>
    </row>
    <row r="6" spans="1:17" ht="14.1" customHeight="1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"/>
    </row>
    <row r="7" spans="1:17" ht="14.1" customHeight="1">
      <c r="A7" s="166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"/>
    </row>
    <row r="8" spans="1:17" ht="14.1" customHeight="1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"/>
    </row>
    <row r="9" spans="1:17">
      <c r="A9" s="3"/>
      <c r="B9" s="1"/>
      <c r="C9" s="4"/>
      <c r="D9" s="1"/>
      <c r="E9" s="1"/>
      <c r="F9" s="1"/>
      <c r="G9" s="1"/>
      <c r="H9" s="1"/>
      <c r="I9" s="1"/>
      <c r="J9" s="4"/>
      <c r="K9" s="1"/>
      <c r="L9" s="1"/>
      <c r="M9" s="1"/>
      <c r="N9" s="1"/>
      <c r="O9" s="1"/>
      <c r="P9" s="1"/>
      <c r="Q9" s="1"/>
    </row>
    <row r="10" spans="1:17" ht="20.100000000000001">
      <c r="A10" s="1"/>
      <c r="B10" s="167" t="s">
        <v>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"/>
      <c r="Q10" s="1"/>
    </row>
    <row r="11" spans="1:17" ht="14.25">
      <c r="A11" s="1"/>
      <c r="B11" s="168" t="s">
        <v>2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"/>
      <c r="Q11" s="1"/>
    </row>
    <row r="12" spans="1:17" ht="25.5" customHeight="1">
      <c r="A12" s="1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"/>
      <c r="Q12" s="1"/>
    </row>
    <row r="13" spans="1:17">
      <c r="A13" s="1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"/>
      <c r="Q13" s="1"/>
    </row>
    <row r="14" spans="1:17">
      <c r="A14" s="1"/>
      <c r="B14" s="1"/>
      <c r="C14" s="4"/>
      <c r="D14" s="1"/>
      <c r="E14" s="1"/>
      <c r="F14" s="1"/>
      <c r="G14" s="1"/>
      <c r="H14" s="1"/>
      <c r="I14" s="1"/>
      <c r="J14" s="4"/>
      <c r="K14" s="1"/>
      <c r="L14" s="1"/>
      <c r="M14" s="1"/>
      <c r="N14" s="1"/>
      <c r="O14" s="1"/>
      <c r="P14" s="1"/>
      <c r="Q14" s="1"/>
    </row>
    <row r="15" spans="1:17" ht="50.1" customHeight="1">
      <c r="A15" s="1"/>
      <c r="B15" s="6">
        <v>1</v>
      </c>
      <c r="C15" s="169" t="s">
        <v>3</v>
      </c>
      <c r="D15" s="169"/>
      <c r="E15" s="169"/>
      <c r="F15" s="169"/>
      <c r="G15" s="169"/>
      <c r="H15" s="1"/>
      <c r="I15" s="1"/>
      <c r="J15" s="6">
        <v>2</v>
      </c>
      <c r="K15" s="169" t="s">
        <v>4</v>
      </c>
      <c r="L15" s="169"/>
      <c r="M15" s="169"/>
      <c r="N15" s="169"/>
      <c r="O15" s="169"/>
      <c r="P15" s="1"/>
      <c r="Q15" s="1"/>
    </row>
    <row r="16" spans="1:17" ht="12" customHeight="1">
      <c r="A16" s="1"/>
      <c r="B16" s="7"/>
      <c r="C16" s="5"/>
      <c r="D16" s="5"/>
      <c r="E16" s="5"/>
      <c r="F16" s="5"/>
      <c r="G16" s="8"/>
      <c r="H16" s="1"/>
      <c r="I16" s="7"/>
      <c r="J16" s="9"/>
      <c r="K16" s="5"/>
      <c r="L16" s="5"/>
      <c r="M16" s="5"/>
      <c r="N16" s="1"/>
      <c r="O16" s="1"/>
      <c r="P16" s="1"/>
      <c r="Q16" s="1"/>
    </row>
    <row r="17" spans="1:17" ht="24.95" customHeight="1">
      <c r="A17" s="1"/>
      <c r="B17" s="165" t="s">
        <v>5</v>
      </c>
      <c r="C17" s="165"/>
      <c r="D17" s="165"/>
      <c r="E17" s="165"/>
      <c r="F17" s="165"/>
      <c r="G17" s="165"/>
      <c r="H17" s="1"/>
      <c r="I17" s="7"/>
      <c r="J17" s="165" t="s">
        <v>5</v>
      </c>
      <c r="K17" s="165"/>
      <c r="L17" s="165"/>
      <c r="M17" s="165"/>
      <c r="N17" s="165"/>
      <c r="O17" s="165"/>
      <c r="P17" s="1"/>
      <c r="Q17" s="1"/>
    </row>
    <row r="18" spans="1:17" ht="12" customHeight="1" outlineLevel="1">
      <c r="A18" s="1"/>
      <c r="B18" s="1"/>
      <c r="C18" s="4"/>
      <c r="D18" s="1"/>
      <c r="E18" s="1"/>
      <c r="F18" s="1"/>
      <c r="G18" s="1"/>
      <c r="H18" s="1"/>
      <c r="I18" s="7"/>
      <c r="J18" s="1"/>
      <c r="K18" s="1"/>
      <c r="L18" s="1"/>
      <c r="M18" s="1"/>
      <c r="N18" s="1"/>
      <c r="O18" s="1"/>
      <c r="P18" s="1"/>
      <c r="Q18" s="1"/>
    </row>
    <row r="19" spans="1:17" ht="24.95" customHeight="1" outlineLevel="1">
      <c r="A19" s="1"/>
      <c r="B19" s="10">
        <v>1.1000000000000001</v>
      </c>
      <c r="C19" s="164" t="s">
        <v>6</v>
      </c>
      <c r="D19" s="164"/>
      <c r="E19" s="164"/>
      <c r="F19" s="164"/>
      <c r="G19" s="164"/>
      <c r="H19" s="1"/>
      <c r="I19" s="7"/>
      <c r="J19" s="10">
        <v>2.1</v>
      </c>
      <c r="K19" s="164" t="s">
        <v>7</v>
      </c>
      <c r="L19" s="164"/>
      <c r="M19" s="164"/>
      <c r="N19" s="164"/>
      <c r="O19" s="164"/>
      <c r="P19" s="1"/>
      <c r="Q19" s="1"/>
    </row>
    <row r="20" spans="1:17" ht="12" customHeight="1" outlineLevel="1">
      <c r="A20" s="1"/>
      <c r="B20" s="9"/>
      <c r="C20" s="5"/>
      <c r="D20" s="5"/>
      <c r="E20" s="5"/>
      <c r="F20" s="5"/>
      <c r="G20" s="11"/>
      <c r="H20" s="1"/>
      <c r="I20" s="7"/>
      <c r="J20" s="1"/>
      <c r="K20" s="12"/>
      <c r="L20" s="12"/>
      <c r="M20" s="12"/>
      <c r="N20" s="12"/>
      <c r="O20" s="11"/>
      <c r="P20" s="1"/>
      <c r="Q20" s="1"/>
    </row>
    <row r="21" spans="1:17" ht="24.95" customHeight="1" outlineLevel="1">
      <c r="A21" s="1"/>
      <c r="B21" s="10">
        <v>1.2</v>
      </c>
      <c r="C21" s="164" t="s">
        <v>8</v>
      </c>
      <c r="D21" s="164"/>
      <c r="E21" s="164"/>
      <c r="F21" s="164"/>
      <c r="G21" s="164"/>
      <c r="H21" s="1"/>
      <c r="I21" s="7"/>
      <c r="J21" s="10">
        <v>2.2000000000000002</v>
      </c>
      <c r="K21" s="164" t="s">
        <v>9</v>
      </c>
      <c r="L21" s="164"/>
      <c r="M21" s="164"/>
      <c r="N21" s="164"/>
      <c r="O21" s="164"/>
      <c r="P21" s="1"/>
      <c r="Q21" s="1"/>
    </row>
    <row r="22" spans="1:17" ht="12" customHeight="1" outlineLevel="1">
      <c r="A22" s="1"/>
      <c r="B22" s="9"/>
      <c r="C22" s="5"/>
      <c r="D22" s="5"/>
      <c r="E22" s="5"/>
      <c r="F22" s="5"/>
      <c r="G22" s="11"/>
      <c r="H22" s="1"/>
      <c r="I22" s="7"/>
      <c r="J22" s="1"/>
      <c r="K22" s="12"/>
      <c r="L22" s="12"/>
      <c r="M22" s="12"/>
      <c r="N22" s="12"/>
      <c r="O22" s="11"/>
      <c r="P22" s="1"/>
      <c r="Q22" s="1"/>
    </row>
    <row r="23" spans="1:17" ht="24.95" customHeight="1" outlineLevel="1">
      <c r="A23" s="1"/>
      <c r="B23" s="10">
        <v>1.3</v>
      </c>
      <c r="C23" s="164" t="s">
        <v>10</v>
      </c>
      <c r="D23" s="164"/>
      <c r="E23" s="164"/>
      <c r="F23" s="164"/>
      <c r="G23" s="164"/>
      <c r="H23" s="1"/>
      <c r="I23" s="7"/>
      <c r="J23" s="10">
        <v>2.2999999999999998</v>
      </c>
      <c r="K23" s="164" t="s">
        <v>11</v>
      </c>
      <c r="L23" s="164"/>
      <c r="M23" s="164"/>
      <c r="N23" s="164"/>
      <c r="O23" s="164"/>
      <c r="P23" s="1"/>
      <c r="Q23" s="1"/>
    </row>
    <row r="24" spans="1:17" ht="12" customHeight="1" outlineLevel="1">
      <c r="A24" s="1"/>
      <c r="B24" s="9"/>
      <c r="C24" s="5"/>
      <c r="D24" s="5"/>
      <c r="E24" s="5"/>
      <c r="F24" s="5"/>
      <c r="G24" s="11"/>
      <c r="H24" s="1"/>
      <c r="I24" s="7"/>
      <c r="J24" s="1"/>
      <c r="K24" s="1"/>
      <c r="L24" s="1"/>
      <c r="M24" s="1"/>
      <c r="N24" s="1"/>
      <c r="O24" s="1"/>
      <c r="P24" s="1"/>
      <c r="Q24" s="1"/>
    </row>
    <row r="25" spans="1:17" ht="24.95" customHeight="1" outlineLevel="1">
      <c r="A25" s="1"/>
      <c r="B25" s="1"/>
      <c r="C25" s="4"/>
      <c r="D25" s="1"/>
      <c r="E25" s="1"/>
      <c r="F25" s="1"/>
      <c r="G25" s="1"/>
      <c r="H25" s="1"/>
      <c r="I25" s="7"/>
      <c r="J25" s="10">
        <v>2.4</v>
      </c>
      <c r="K25" s="164" t="s">
        <v>12</v>
      </c>
      <c r="L25" s="164"/>
      <c r="M25" s="164"/>
      <c r="N25" s="164"/>
      <c r="O25" s="164"/>
      <c r="P25" s="1"/>
      <c r="Q25" s="1"/>
    </row>
    <row r="26" spans="1:17" ht="12" customHeight="1" outlineLevel="1">
      <c r="A26" s="1"/>
      <c r="B26" s="1"/>
      <c r="C26" s="4"/>
      <c r="D26" s="1"/>
      <c r="E26" s="1"/>
      <c r="F26" s="1"/>
      <c r="G26" s="1"/>
      <c r="H26" s="1"/>
      <c r="I26" s="7"/>
      <c r="J26" s="1"/>
      <c r="K26" s="12"/>
      <c r="L26" s="12"/>
      <c r="M26" s="12"/>
      <c r="N26" s="12"/>
      <c r="O26" s="11"/>
      <c r="P26" s="1"/>
      <c r="Q26" s="1"/>
    </row>
    <row r="27" spans="1:17" ht="24.95" customHeight="1" outlineLevel="1">
      <c r="A27" s="1"/>
      <c r="B27" s="1"/>
      <c r="C27" s="4"/>
      <c r="D27" s="1"/>
      <c r="E27" s="1"/>
      <c r="F27" s="1"/>
      <c r="G27" s="1"/>
      <c r="H27" s="1"/>
      <c r="I27" s="7"/>
      <c r="J27" s="10">
        <v>2.5</v>
      </c>
      <c r="K27" s="164" t="s">
        <v>13</v>
      </c>
      <c r="L27" s="164"/>
      <c r="M27" s="164"/>
      <c r="N27" s="164"/>
      <c r="O27" s="164"/>
      <c r="P27" s="1"/>
      <c r="Q27" s="1"/>
    </row>
    <row r="28" spans="1:17" ht="12" customHeight="1" outlineLevel="1">
      <c r="A28" s="1"/>
      <c r="B28" s="1"/>
      <c r="C28" s="4"/>
      <c r="D28" s="1"/>
      <c r="E28" s="1"/>
      <c r="F28" s="1"/>
      <c r="G28" s="1"/>
      <c r="H28" s="1"/>
      <c r="I28" s="7"/>
      <c r="J28" s="1"/>
      <c r="K28" s="12"/>
      <c r="L28" s="12"/>
      <c r="M28" s="12"/>
      <c r="N28" s="12"/>
      <c r="O28" s="11"/>
      <c r="P28" s="1"/>
      <c r="Q28" s="1"/>
    </row>
    <row r="29" spans="1:17" ht="24.95" customHeight="1" outlineLevel="1">
      <c r="A29" s="1"/>
      <c r="B29" s="1"/>
      <c r="C29" s="4"/>
      <c r="D29" s="1"/>
      <c r="E29" s="1"/>
      <c r="F29" s="1"/>
      <c r="G29" s="1"/>
      <c r="H29" s="1"/>
      <c r="I29" s="7"/>
      <c r="J29" s="10">
        <v>2.6</v>
      </c>
      <c r="K29" s="164" t="s">
        <v>14</v>
      </c>
      <c r="L29" s="164"/>
      <c r="M29" s="164"/>
      <c r="N29" s="164"/>
      <c r="O29" s="164"/>
      <c r="P29" s="1"/>
      <c r="Q29" s="1"/>
    </row>
    <row r="30" spans="1:17" ht="12" customHeight="1" outlineLevel="1">
      <c r="A30" s="1"/>
      <c r="B30" s="1"/>
      <c r="C30" s="4"/>
      <c r="D30" s="1"/>
      <c r="E30" s="1"/>
      <c r="F30" s="1"/>
      <c r="G30" s="1"/>
      <c r="H30" s="1"/>
      <c r="I30" s="7"/>
      <c r="J30" s="1"/>
      <c r="K30" s="1"/>
      <c r="L30" s="1"/>
      <c r="M30" s="1"/>
      <c r="N30" s="1"/>
      <c r="O30" s="1"/>
      <c r="P30" s="1"/>
      <c r="Q30" s="1"/>
    </row>
    <row r="31" spans="1:17" ht="24.95" customHeight="1" outlineLevel="1">
      <c r="A31" s="1"/>
      <c r="B31" s="1"/>
      <c r="C31" s="4"/>
      <c r="D31" s="1"/>
      <c r="E31" s="1"/>
      <c r="F31" s="1"/>
      <c r="G31" s="1"/>
      <c r="H31" s="1"/>
      <c r="I31" s="7"/>
      <c r="J31" s="10">
        <v>2.7</v>
      </c>
      <c r="K31" s="164" t="s">
        <v>15</v>
      </c>
      <c r="L31" s="164"/>
      <c r="M31" s="164"/>
      <c r="N31" s="164"/>
      <c r="O31" s="164"/>
      <c r="P31" s="1"/>
      <c r="Q31" s="1"/>
    </row>
    <row r="32" spans="1:17" ht="12" customHeight="1" outlineLevel="1">
      <c r="A32" s="1"/>
      <c r="B32" s="1"/>
      <c r="C32" s="4"/>
      <c r="D32" s="1"/>
      <c r="E32" s="1"/>
      <c r="F32" s="1"/>
      <c r="G32" s="1"/>
      <c r="H32" s="1"/>
      <c r="I32" s="7"/>
      <c r="J32" s="1"/>
      <c r="K32" s="12"/>
      <c r="L32" s="12"/>
      <c r="M32" s="12"/>
      <c r="N32" s="12"/>
      <c r="O32" s="11"/>
      <c r="P32" s="1"/>
      <c r="Q32" s="1"/>
    </row>
    <row r="33" spans="1:17" ht="24.95" customHeight="1" outlineLevel="1">
      <c r="A33" s="1"/>
      <c r="B33" s="1"/>
      <c r="C33" s="4"/>
      <c r="D33" s="1"/>
      <c r="E33" s="1"/>
      <c r="F33" s="1"/>
      <c r="G33" s="1"/>
      <c r="H33" s="1"/>
      <c r="I33" s="7"/>
      <c r="J33" s="10">
        <v>2.8</v>
      </c>
      <c r="K33" s="164" t="s">
        <v>16</v>
      </c>
      <c r="L33" s="164"/>
      <c r="M33" s="164"/>
      <c r="N33" s="164"/>
      <c r="O33" s="164"/>
      <c r="P33" s="1"/>
      <c r="Q33" s="1"/>
    </row>
    <row r="34" spans="1:17" ht="12" customHeight="1" outlineLevel="1">
      <c r="A34" s="1"/>
      <c r="B34" s="1"/>
      <c r="C34" s="4"/>
      <c r="D34" s="1"/>
      <c r="E34" s="1"/>
      <c r="F34" s="1"/>
      <c r="G34" s="1"/>
      <c r="H34" s="1"/>
      <c r="I34" s="7"/>
      <c r="J34" s="1"/>
      <c r="K34" s="1"/>
      <c r="L34" s="1"/>
      <c r="M34" s="1"/>
      <c r="N34" s="1"/>
      <c r="O34" s="1"/>
      <c r="P34" s="1"/>
      <c r="Q34" s="1"/>
    </row>
    <row r="35" spans="1:17" ht="24.95" customHeight="1" outlineLevel="1">
      <c r="A35" s="1"/>
      <c r="B35" s="1"/>
      <c r="C35" s="4"/>
      <c r="D35" s="1"/>
      <c r="E35" s="1"/>
      <c r="F35" s="1"/>
      <c r="G35" s="1"/>
      <c r="H35" s="1"/>
      <c r="I35" s="7"/>
      <c r="J35" s="10">
        <v>2.9</v>
      </c>
      <c r="K35" s="164" t="s">
        <v>17</v>
      </c>
      <c r="L35" s="164"/>
      <c r="M35" s="164"/>
      <c r="N35" s="164"/>
      <c r="O35" s="164"/>
      <c r="P35" s="1"/>
      <c r="Q35" s="1"/>
    </row>
    <row r="36" spans="1:17" ht="12" customHeight="1" outlineLevel="1">
      <c r="A36" s="1"/>
      <c r="B36" s="1"/>
      <c r="C36" s="4"/>
      <c r="D36" s="1"/>
      <c r="E36" s="1"/>
      <c r="F36" s="1"/>
      <c r="G36" s="1"/>
      <c r="H36" s="1"/>
      <c r="I36" s="7"/>
      <c r="J36" s="1"/>
      <c r="K36" s="1"/>
      <c r="L36" s="1"/>
      <c r="M36" s="1"/>
      <c r="N36" s="1"/>
      <c r="O36" s="1"/>
      <c r="P36" s="1"/>
      <c r="Q36" s="1"/>
    </row>
    <row r="37" spans="1:17" ht="24.95" customHeight="1" outlineLevel="1">
      <c r="A37" s="1"/>
      <c r="B37" s="1"/>
      <c r="C37" s="4"/>
      <c r="D37" s="1"/>
      <c r="E37" s="1"/>
      <c r="F37" s="1"/>
      <c r="G37" s="1"/>
      <c r="H37" s="1"/>
      <c r="I37" s="7"/>
      <c r="J37" s="109">
        <v>2.1</v>
      </c>
      <c r="K37" s="164" t="s">
        <v>18</v>
      </c>
      <c r="L37" s="164"/>
      <c r="M37" s="164"/>
      <c r="N37" s="164"/>
      <c r="O37" s="164"/>
      <c r="P37" s="1"/>
      <c r="Q37" s="1"/>
    </row>
    <row r="38" spans="1:17" ht="12" customHeight="1">
      <c r="A38" s="1"/>
      <c r="B38" s="9"/>
      <c r="C38" s="5"/>
      <c r="D38" s="5"/>
      <c r="E38" s="5"/>
      <c r="F38" s="5"/>
      <c r="G38" s="11"/>
      <c r="H38" s="1"/>
      <c r="I38" s="7"/>
      <c r="J38" s="1"/>
      <c r="K38" s="12"/>
      <c r="L38" s="12"/>
      <c r="M38" s="12"/>
      <c r="N38" s="12"/>
      <c r="O38" s="11"/>
      <c r="P38" s="1"/>
      <c r="Q38" s="1"/>
    </row>
    <row r="39" spans="1:17" ht="24.95" customHeight="1">
      <c r="A39" s="1"/>
      <c r="B39" s="165" t="s">
        <v>19</v>
      </c>
      <c r="C39" s="165"/>
      <c r="D39" s="165"/>
      <c r="E39" s="165"/>
      <c r="F39" s="165"/>
      <c r="G39" s="165"/>
      <c r="H39" s="1"/>
      <c r="I39" s="7"/>
      <c r="J39" s="165" t="s">
        <v>19</v>
      </c>
      <c r="K39" s="165"/>
      <c r="L39" s="165"/>
      <c r="M39" s="165"/>
      <c r="N39" s="165"/>
      <c r="O39" s="165"/>
      <c r="P39" s="1"/>
      <c r="Q39" s="1"/>
    </row>
    <row r="40" spans="1:17" ht="12" hidden="1" customHeight="1" outlineLevel="1">
      <c r="A40" s="1"/>
      <c r="B40" s="1"/>
      <c r="C40" s="4"/>
      <c r="D40" s="1"/>
      <c r="E40" s="1"/>
      <c r="F40" s="1"/>
      <c r="G40" s="1"/>
      <c r="H40" s="1"/>
      <c r="I40" s="7"/>
      <c r="J40" s="1"/>
      <c r="K40" s="1"/>
      <c r="L40" s="1"/>
      <c r="M40" s="1"/>
      <c r="N40" s="1"/>
      <c r="O40" s="1"/>
      <c r="P40" s="1"/>
      <c r="Q40" s="1"/>
    </row>
    <row r="41" spans="1:17" ht="24.95" hidden="1" customHeight="1" outlineLevel="1">
      <c r="A41" s="1"/>
      <c r="B41" s="10">
        <v>1.1000000000000001</v>
      </c>
      <c r="C41" s="164" t="s">
        <v>6</v>
      </c>
      <c r="D41" s="164"/>
      <c r="E41" s="164"/>
      <c r="F41" s="164"/>
      <c r="G41" s="164"/>
      <c r="H41" s="1"/>
      <c r="I41" s="7"/>
      <c r="J41" s="10">
        <v>2.1</v>
      </c>
      <c r="K41" s="164" t="s">
        <v>7</v>
      </c>
      <c r="L41" s="164"/>
      <c r="M41" s="164"/>
      <c r="N41" s="164"/>
      <c r="O41" s="164"/>
      <c r="P41" s="1"/>
      <c r="Q41" s="1"/>
    </row>
    <row r="42" spans="1:17" ht="12" hidden="1" customHeight="1" outlineLevel="1">
      <c r="A42" s="1"/>
      <c r="B42" s="9"/>
      <c r="C42" s="5"/>
      <c r="D42" s="5"/>
      <c r="E42" s="5"/>
      <c r="F42" s="5"/>
      <c r="G42" s="11"/>
      <c r="H42" s="1"/>
      <c r="I42" s="7"/>
      <c r="J42" s="1"/>
      <c r="K42" s="12"/>
      <c r="L42" s="12"/>
      <c r="M42" s="12"/>
      <c r="N42" s="12"/>
      <c r="O42" s="11"/>
      <c r="P42" s="1"/>
      <c r="Q42" s="1"/>
    </row>
    <row r="43" spans="1:17" ht="24.95" hidden="1" customHeight="1" outlineLevel="1">
      <c r="A43" s="1"/>
      <c r="B43" s="10">
        <v>1.2</v>
      </c>
      <c r="C43" s="164" t="s">
        <v>8</v>
      </c>
      <c r="D43" s="164"/>
      <c r="E43" s="164"/>
      <c r="F43" s="164"/>
      <c r="G43" s="164"/>
      <c r="H43" s="1"/>
      <c r="I43" s="7"/>
      <c r="J43" s="10">
        <v>2.2000000000000002</v>
      </c>
      <c r="K43" s="164" t="s">
        <v>9</v>
      </c>
      <c r="L43" s="164"/>
      <c r="M43" s="164"/>
      <c r="N43" s="164"/>
      <c r="O43" s="164"/>
      <c r="P43" s="1"/>
      <c r="Q43" s="1"/>
    </row>
    <row r="44" spans="1:17" ht="12" hidden="1" customHeight="1" outlineLevel="1">
      <c r="A44" s="1"/>
      <c r="B44" s="9"/>
      <c r="C44" s="5"/>
      <c r="D44" s="5"/>
      <c r="E44" s="5"/>
      <c r="F44" s="5"/>
      <c r="G44" s="11"/>
      <c r="H44" s="1"/>
      <c r="I44" s="7"/>
      <c r="J44" s="1"/>
      <c r="K44" s="12"/>
      <c r="L44" s="12"/>
      <c r="M44" s="12"/>
      <c r="N44" s="12"/>
      <c r="O44" s="11"/>
      <c r="P44" s="1"/>
      <c r="Q44" s="1"/>
    </row>
    <row r="45" spans="1:17" ht="24.95" hidden="1" customHeight="1" outlineLevel="1">
      <c r="A45" s="1"/>
      <c r="B45" s="10">
        <v>1.3</v>
      </c>
      <c r="C45" s="164" t="s">
        <v>10</v>
      </c>
      <c r="D45" s="164"/>
      <c r="E45" s="164"/>
      <c r="F45" s="164"/>
      <c r="G45" s="164"/>
      <c r="H45" s="1"/>
      <c r="I45" s="7"/>
      <c r="J45" s="10">
        <v>2.2999999999999998</v>
      </c>
      <c r="K45" s="164" t="s">
        <v>11</v>
      </c>
      <c r="L45" s="164"/>
      <c r="M45" s="164"/>
      <c r="N45" s="164"/>
      <c r="O45" s="164"/>
      <c r="P45" s="1"/>
      <c r="Q45" s="1"/>
    </row>
    <row r="46" spans="1:17" ht="12" hidden="1" customHeight="1" outlineLevel="1">
      <c r="A46" s="1"/>
      <c r="B46" s="7"/>
      <c r="C46" s="5"/>
      <c r="D46" s="5"/>
      <c r="E46" s="5"/>
      <c r="F46" s="5"/>
      <c r="G46" s="11"/>
      <c r="H46" s="1"/>
      <c r="I46" s="7"/>
      <c r="J46" s="1"/>
      <c r="K46" s="1"/>
      <c r="L46" s="1"/>
      <c r="M46" s="1"/>
      <c r="N46" s="1"/>
      <c r="O46" s="1"/>
      <c r="P46" s="1"/>
      <c r="Q46" s="1"/>
    </row>
    <row r="47" spans="1:17" ht="24.95" hidden="1" customHeight="1" outlineLevel="1">
      <c r="A47" s="1"/>
      <c r="B47" s="1"/>
      <c r="C47" s="4"/>
      <c r="D47" s="1"/>
      <c r="E47" s="1"/>
      <c r="F47" s="1"/>
      <c r="G47" s="1"/>
      <c r="H47" s="1"/>
      <c r="I47" s="7"/>
      <c r="J47" s="10">
        <v>2.4</v>
      </c>
      <c r="K47" s="164" t="s">
        <v>12</v>
      </c>
      <c r="L47" s="164"/>
      <c r="M47" s="164"/>
      <c r="N47" s="164"/>
      <c r="O47" s="164"/>
      <c r="P47" s="1"/>
      <c r="Q47" s="1"/>
    </row>
    <row r="48" spans="1:17" ht="12" hidden="1" customHeight="1" outlineLevel="1">
      <c r="A48" s="1"/>
      <c r="B48" s="1"/>
      <c r="C48" s="4"/>
      <c r="D48" s="1"/>
      <c r="E48" s="1"/>
      <c r="F48" s="1"/>
      <c r="G48" s="1"/>
      <c r="H48" s="1"/>
      <c r="I48" s="7"/>
      <c r="J48" s="1"/>
      <c r="K48" s="12"/>
      <c r="L48" s="12"/>
      <c r="M48" s="12"/>
      <c r="N48" s="12"/>
      <c r="O48" s="11"/>
      <c r="P48" s="1"/>
      <c r="Q48" s="1"/>
    </row>
    <row r="49" spans="1:17" ht="24.95" hidden="1" customHeight="1" outlineLevel="1">
      <c r="A49" s="1"/>
      <c r="B49" s="1"/>
      <c r="C49" s="4"/>
      <c r="D49" s="1"/>
      <c r="E49" s="1"/>
      <c r="F49" s="1"/>
      <c r="G49" s="1"/>
      <c r="H49" s="1"/>
      <c r="I49" s="7"/>
      <c r="J49" s="10">
        <v>2.5</v>
      </c>
      <c r="K49" s="164" t="s">
        <v>13</v>
      </c>
      <c r="L49" s="164"/>
      <c r="M49" s="164"/>
      <c r="N49" s="164"/>
      <c r="O49" s="164"/>
      <c r="P49" s="1"/>
      <c r="Q49" s="1"/>
    </row>
    <row r="50" spans="1:17" ht="12" hidden="1" customHeight="1" outlineLevel="1">
      <c r="A50" s="1"/>
      <c r="B50" s="1"/>
      <c r="C50" s="4"/>
      <c r="D50" s="1"/>
      <c r="E50" s="1"/>
      <c r="F50" s="1"/>
      <c r="G50" s="1"/>
      <c r="H50" s="1"/>
      <c r="I50" s="7"/>
      <c r="J50" s="1"/>
      <c r="K50" s="12"/>
      <c r="L50" s="12"/>
      <c r="M50" s="12"/>
      <c r="N50" s="12"/>
      <c r="O50" s="11"/>
      <c r="P50" s="1"/>
      <c r="Q50" s="1"/>
    </row>
    <row r="51" spans="1:17" ht="24.95" hidden="1" customHeight="1" outlineLevel="1">
      <c r="A51" s="1"/>
      <c r="B51" s="1"/>
      <c r="C51" s="4"/>
      <c r="D51" s="1"/>
      <c r="E51" s="1"/>
      <c r="F51" s="1"/>
      <c r="G51" s="1"/>
      <c r="H51" s="1"/>
      <c r="I51" s="7"/>
      <c r="J51" s="10">
        <v>2.6</v>
      </c>
      <c r="K51" s="164" t="s">
        <v>14</v>
      </c>
      <c r="L51" s="164"/>
      <c r="M51" s="164"/>
      <c r="N51" s="164"/>
      <c r="O51" s="164"/>
      <c r="P51" s="1"/>
      <c r="Q51" s="1"/>
    </row>
    <row r="52" spans="1:17" ht="12" hidden="1" customHeight="1" outlineLevel="1">
      <c r="A52" s="1"/>
      <c r="B52" s="1"/>
      <c r="C52" s="4"/>
      <c r="D52" s="1"/>
      <c r="E52" s="1"/>
      <c r="F52" s="1"/>
      <c r="G52" s="1"/>
      <c r="H52" s="1"/>
      <c r="I52" s="7"/>
      <c r="J52" s="1"/>
      <c r="K52" s="1"/>
      <c r="L52" s="1"/>
      <c r="M52" s="1"/>
      <c r="N52" s="1"/>
      <c r="O52" s="1"/>
      <c r="P52" s="1"/>
      <c r="Q52" s="1"/>
    </row>
    <row r="53" spans="1:17" ht="24.95" hidden="1" customHeight="1" outlineLevel="1">
      <c r="A53" s="1"/>
      <c r="B53" s="1"/>
      <c r="C53" s="4"/>
      <c r="D53" s="1"/>
      <c r="E53" s="1"/>
      <c r="F53" s="1"/>
      <c r="G53" s="1"/>
      <c r="H53" s="1"/>
      <c r="I53" s="7"/>
      <c r="J53" s="10">
        <v>2.7</v>
      </c>
      <c r="K53" s="164" t="s">
        <v>15</v>
      </c>
      <c r="L53" s="164"/>
      <c r="M53" s="164"/>
      <c r="N53" s="164"/>
      <c r="O53" s="164"/>
      <c r="P53" s="1"/>
      <c r="Q53" s="1"/>
    </row>
    <row r="54" spans="1:17" ht="12" hidden="1" customHeight="1" outlineLevel="1">
      <c r="A54" s="1"/>
      <c r="B54" s="1"/>
      <c r="C54" s="4"/>
      <c r="D54" s="1"/>
      <c r="E54" s="1"/>
      <c r="F54" s="1"/>
      <c r="G54" s="1"/>
      <c r="H54" s="1"/>
      <c r="I54" s="7"/>
      <c r="J54" s="1"/>
      <c r="K54" s="12"/>
      <c r="L54" s="12"/>
      <c r="M54" s="12"/>
      <c r="N54" s="12"/>
      <c r="O54" s="11"/>
      <c r="P54" s="1"/>
      <c r="Q54" s="1"/>
    </row>
    <row r="55" spans="1:17" ht="24.95" hidden="1" customHeight="1" outlineLevel="1">
      <c r="A55" s="1"/>
      <c r="B55" s="1"/>
      <c r="C55" s="4"/>
      <c r="D55" s="1"/>
      <c r="E55" s="1"/>
      <c r="F55" s="1"/>
      <c r="G55" s="1"/>
      <c r="H55" s="1"/>
      <c r="I55" s="7"/>
      <c r="J55" s="10">
        <v>2.8</v>
      </c>
      <c r="K55" s="164" t="s">
        <v>16</v>
      </c>
      <c r="L55" s="164"/>
      <c r="M55" s="164"/>
      <c r="N55" s="164"/>
      <c r="O55" s="164"/>
      <c r="P55" s="1"/>
      <c r="Q55" s="1"/>
    </row>
    <row r="56" spans="1:17" ht="12" hidden="1" customHeight="1" outlineLevel="1">
      <c r="A56" s="1"/>
      <c r="B56" s="1"/>
      <c r="C56" s="4"/>
      <c r="D56" s="1"/>
      <c r="E56" s="1"/>
      <c r="F56" s="1"/>
      <c r="G56" s="1"/>
      <c r="H56" s="1"/>
      <c r="I56" s="7"/>
      <c r="J56" s="1"/>
      <c r="K56" s="1"/>
      <c r="L56" s="1"/>
      <c r="M56" s="1"/>
      <c r="N56" s="1"/>
      <c r="O56" s="1"/>
      <c r="P56" s="1"/>
      <c r="Q56" s="1"/>
    </row>
    <row r="57" spans="1:17" ht="24.95" hidden="1" customHeight="1" outlineLevel="1">
      <c r="A57" s="1"/>
      <c r="B57" s="1"/>
      <c r="C57" s="4"/>
      <c r="D57" s="1"/>
      <c r="E57" s="1"/>
      <c r="F57" s="1"/>
      <c r="G57" s="1"/>
      <c r="H57" s="1"/>
      <c r="I57" s="7"/>
      <c r="J57" s="10">
        <v>2.9</v>
      </c>
      <c r="K57" s="164" t="s">
        <v>17</v>
      </c>
      <c r="L57" s="164"/>
      <c r="M57" s="164"/>
      <c r="N57" s="164"/>
      <c r="O57" s="164"/>
      <c r="P57" s="1"/>
      <c r="Q57" s="1"/>
    </row>
    <row r="58" spans="1:17" ht="12" hidden="1" customHeight="1" outlineLevel="1">
      <c r="A58" s="1"/>
      <c r="B58" s="1"/>
      <c r="C58" s="4"/>
      <c r="D58" s="1"/>
      <c r="E58" s="1"/>
      <c r="F58" s="1"/>
      <c r="G58" s="1"/>
      <c r="H58" s="1"/>
      <c r="I58" s="7"/>
      <c r="J58" s="1"/>
      <c r="K58" s="1"/>
      <c r="L58" s="1"/>
      <c r="M58" s="1"/>
      <c r="N58" s="1"/>
      <c r="O58" s="1"/>
      <c r="P58" s="1"/>
      <c r="Q58" s="1"/>
    </row>
    <row r="59" spans="1:17" ht="24.95" hidden="1" customHeight="1" outlineLevel="1">
      <c r="A59" s="1"/>
      <c r="B59" s="1"/>
      <c r="C59" s="4"/>
      <c r="D59" s="1"/>
      <c r="E59" s="1"/>
      <c r="F59" s="1"/>
      <c r="G59" s="1"/>
      <c r="H59" s="1"/>
      <c r="I59" s="7"/>
      <c r="J59" s="109">
        <v>2.1</v>
      </c>
      <c r="K59" s="164" t="s">
        <v>18</v>
      </c>
      <c r="L59" s="164"/>
      <c r="M59" s="164"/>
      <c r="N59" s="164"/>
      <c r="O59" s="164"/>
      <c r="P59" s="1"/>
      <c r="Q59" s="1"/>
    </row>
    <row r="60" spans="1:17" ht="12" customHeight="1" collapsed="1">
      <c r="A60" s="1"/>
      <c r="B60" s="1"/>
      <c r="C60" s="4"/>
      <c r="D60" s="1"/>
      <c r="E60" s="1"/>
      <c r="F60" s="1"/>
      <c r="G60" s="1"/>
      <c r="H60" s="1"/>
      <c r="I60" s="1"/>
      <c r="J60" s="4"/>
      <c r="K60" s="1"/>
      <c r="L60" s="1"/>
      <c r="M60" s="1"/>
      <c r="N60" s="1"/>
      <c r="O60" s="1"/>
      <c r="P60" s="1"/>
      <c r="Q60" s="1"/>
    </row>
    <row r="61" spans="1:17" ht="24.95" customHeight="1">
      <c r="A61" s="1"/>
      <c r="B61" s="165" t="s">
        <v>20</v>
      </c>
      <c r="C61" s="165"/>
      <c r="D61" s="165"/>
      <c r="E61" s="165"/>
      <c r="F61" s="165"/>
      <c r="G61" s="165"/>
      <c r="H61" s="1"/>
      <c r="I61" s="1"/>
      <c r="J61" s="165" t="s">
        <v>20</v>
      </c>
      <c r="K61" s="165"/>
      <c r="L61" s="165"/>
      <c r="M61" s="165"/>
      <c r="N61" s="165"/>
      <c r="O61" s="165"/>
      <c r="P61" s="1"/>
      <c r="Q61" s="1"/>
    </row>
    <row r="62" spans="1:17" ht="12" hidden="1" customHeight="1" outlineLevel="1">
      <c r="A62" s="1"/>
      <c r="B62" s="1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24.95" hidden="1" customHeight="1" outlineLevel="1">
      <c r="A63" s="1"/>
      <c r="B63" s="1"/>
      <c r="C63" s="4"/>
      <c r="D63" s="1"/>
      <c r="E63" s="1"/>
      <c r="F63" s="1"/>
      <c r="G63" s="1"/>
      <c r="H63" s="1"/>
      <c r="I63" s="1"/>
      <c r="J63" s="10">
        <v>2.1</v>
      </c>
      <c r="K63" s="164" t="s">
        <v>21</v>
      </c>
      <c r="L63" s="164"/>
      <c r="M63" s="164"/>
      <c r="N63" s="164"/>
      <c r="O63" s="164"/>
      <c r="P63" s="1"/>
      <c r="Q63" s="1"/>
    </row>
    <row r="64" spans="1:17" ht="12" hidden="1" customHeight="1" outlineLevel="1">
      <c r="A64" s="1"/>
      <c r="B64" s="1"/>
      <c r="C64" s="4"/>
      <c r="D64" s="1"/>
      <c r="E64" s="1"/>
      <c r="F64" s="1"/>
      <c r="G64" s="1"/>
      <c r="H64" s="1"/>
      <c r="I64" s="1"/>
      <c r="J64" s="1"/>
      <c r="K64" s="12"/>
      <c r="L64" s="12"/>
      <c r="M64" s="12"/>
      <c r="N64" s="12"/>
      <c r="O64" s="11"/>
      <c r="P64" s="1"/>
      <c r="Q64" s="1"/>
    </row>
    <row r="65" spans="1:17" ht="24.95" hidden="1" customHeight="1" outlineLevel="1">
      <c r="A65" s="1"/>
      <c r="B65" s="1"/>
      <c r="C65" s="4"/>
      <c r="D65" s="1"/>
      <c r="E65" s="1"/>
      <c r="F65" s="1"/>
      <c r="G65" s="1"/>
      <c r="H65" s="1"/>
      <c r="I65" s="1"/>
      <c r="J65" s="10">
        <v>2.2000000000000002</v>
      </c>
      <c r="K65" s="164" t="s">
        <v>22</v>
      </c>
      <c r="L65" s="164"/>
      <c r="M65" s="164"/>
      <c r="N65" s="164"/>
      <c r="O65" s="164"/>
      <c r="P65" s="1"/>
      <c r="Q65" s="1"/>
    </row>
    <row r="66" spans="1:17" ht="12" hidden="1" customHeight="1" outlineLevel="1">
      <c r="A66" s="1"/>
      <c r="B66" s="1"/>
      <c r="C66" s="4"/>
      <c r="D66" s="1"/>
      <c r="E66" s="1"/>
      <c r="F66" s="1"/>
      <c r="G66" s="1"/>
      <c r="H66" s="1"/>
      <c r="I66" s="1"/>
      <c r="J66" s="1"/>
      <c r="K66" s="12"/>
      <c r="L66" s="12"/>
      <c r="M66" s="12"/>
      <c r="N66" s="12"/>
      <c r="O66" s="11"/>
      <c r="P66" s="1"/>
      <c r="Q66" s="1"/>
    </row>
    <row r="67" spans="1:17" ht="24.95" hidden="1" customHeight="1" outlineLevel="1">
      <c r="A67" s="1"/>
      <c r="B67" s="1"/>
      <c r="C67" s="4"/>
      <c r="D67" s="1"/>
      <c r="E67" s="1"/>
      <c r="F67" s="1"/>
      <c r="G67" s="1"/>
      <c r="H67" s="1"/>
      <c r="I67" s="1"/>
      <c r="J67" s="10">
        <v>2.2999999999999998</v>
      </c>
      <c r="K67" s="164" t="s">
        <v>23</v>
      </c>
      <c r="L67" s="164"/>
      <c r="M67" s="164"/>
      <c r="N67" s="164"/>
      <c r="O67" s="164"/>
      <c r="P67" s="1"/>
      <c r="Q67" s="1"/>
    </row>
    <row r="68" spans="1:17" ht="12" hidden="1" customHeight="1" outlineLevel="1">
      <c r="A68" s="1"/>
      <c r="B68" s="1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24.95" hidden="1" customHeight="1" outlineLevel="1">
      <c r="A69" s="1"/>
      <c r="B69" s="1"/>
      <c r="C69" s="4"/>
      <c r="D69" s="1"/>
      <c r="E69" s="1"/>
      <c r="F69" s="1"/>
      <c r="G69" s="1"/>
      <c r="H69" s="1"/>
      <c r="I69" s="1"/>
      <c r="J69" s="10">
        <v>2.4</v>
      </c>
      <c r="K69" s="164" t="s">
        <v>24</v>
      </c>
      <c r="L69" s="164"/>
      <c r="M69" s="164"/>
      <c r="N69" s="164"/>
      <c r="O69" s="164"/>
      <c r="P69" s="1"/>
      <c r="Q69" s="1"/>
    </row>
    <row r="70" spans="1:17" ht="12" hidden="1" customHeight="1" outlineLevel="1">
      <c r="A70" s="1"/>
      <c r="B70" s="1"/>
      <c r="C70" s="4"/>
      <c r="D70" s="1"/>
      <c r="E70" s="1"/>
      <c r="F70" s="1"/>
      <c r="G70" s="1"/>
      <c r="H70" s="1"/>
      <c r="I70" s="1"/>
      <c r="J70" s="1"/>
      <c r="K70" s="12"/>
      <c r="L70" s="12"/>
      <c r="M70" s="12"/>
      <c r="N70" s="12"/>
      <c r="O70" s="11"/>
      <c r="P70" s="1"/>
      <c r="Q70" s="1"/>
    </row>
    <row r="71" spans="1:17" ht="24.95" hidden="1" customHeight="1" outlineLevel="1">
      <c r="A71" s="1"/>
      <c r="B71" s="1"/>
      <c r="C71" s="4"/>
      <c r="D71" s="1"/>
      <c r="E71" s="1"/>
      <c r="F71" s="1"/>
      <c r="G71" s="1"/>
      <c r="H71" s="1"/>
      <c r="I71" s="1"/>
      <c r="J71" s="10">
        <v>2.5</v>
      </c>
      <c r="K71" s="164" t="s">
        <v>25</v>
      </c>
      <c r="L71" s="164"/>
      <c r="M71" s="164"/>
      <c r="N71" s="164"/>
      <c r="O71" s="164"/>
      <c r="P71" s="1"/>
      <c r="Q71" s="1"/>
    </row>
    <row r="72" spans="1:17" ht="12" hidden="1" customHeight="1" outlineLevel="1">
      <c r="A72" s="1"/>
      <c r="B72" s="1"/>
      <c r="C72" s="4"/>
      <c r="D72" s="1"/>
      <c r="E72" s="1"/>
      <c r="F72" s="1"/>
      <c r="G72" s="1"/>
      <c r="H72" s="1"/>
      <c r="I72" s="1"/>
      <c r="J72" s="1"/>
      <c r="K72" s="12"/>
      <c r="L72" s="12"/>
      <c r="M72" s="12"/>
      <c r="N72" s="12"/>
      <c r="O72" s="11"/>
      <c r="P72" s="1"/>
      <c r="Q72" s="1"/>
    </row>
    <row r="73" spans="1:17" ht="24.95" hidden="1" customHeight="1" outlineLevel="1">
      <c r="A73" s="1"/>
      <c r="B73" s="1"/>
      <c r="C73" s="4"/>
      <c r="D73" s="1"/>
      <c r="E73" s="1"/>
      <c r="F73" s="1"/>
      <c r="G73" s="1"/>
      <c r="H73" s="1"/>
      <c r="I73" s="1"/>
      <c r="J73" s="10">
        <v>2.6</v>
      </c>
      <c r="K73" s="164" t="s">
        <v>26</v>
      </c>
      <c r="L73" s="164"/>
      <c r="M73" s="164"/>
      <c r="N73" s="164"/>
      <c r="O73" s="164"/>
      <c r="P73" s="1"/>
      <c r="Q73" s="1"/>
    </row>
    <row r="74" spans="1:17" ht="12" hidden="1" customHeight="1" outlineLevel="1">
      <c r="A74" s="1"/>
      <c r="B74" s="1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24.95" hidden="1" customHeight="1" outlineLevel="1">
      <c r="A75" s="1"/>
      <c r="B75" s="1"/>
      <c r="C75" s="4"/>
      <c r="D75" s="1"/>
      <c r="E75" s="1"/>
      <c r="F75" s="1"/>
      <c r="G75" s="1"/>
      <c r="H75" s="1"/>
      <c r="I75" s="1"/>
      <c r="J75" s="10">
        <v>2.7</v>
      </c>
      <c r="K75" s="164" t="s">
        <v>27</v>
      </c>
      <c r="L75" s="164"/>
      <c r="M75" s="164"/>
      <c r="N75" s="164"/>
      <c r="O75" s="164"/>
      <c r="P75" s="1"/>
      <c r="Q75" s="1"/>
    </row>
    <row r="76" spans="1:17" ht="12" hidden="1" customHeight="1" outlineLevel="1">
      <c r="A76" s="1"/>
      <c r="B76" s="1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24.95" hidden="1" customHeight="1" outlineLevel="1">
      <c r="A77" s="1"/>
      <c r="B77" s="1"/>
      <c r="C77" s="4"/>
      <c r="D77" s="1"/>
      <c r="E77" s="1"/>
      <c r="F77" s="1"/>
      <c r="G77" s="1"/>
      <c r="H77" s="1"/>
      <c r="I77" s="1"/>
      <c r="J77" s="10">
        <v>2.8</v>
      </c>
      <c r="K77" s="164" t="s">
        <v>28</v>
      </c>
      <c r="L77" s="164"/>
      <c r="M77" s="164"/>
      <c r="N77" s="164"/>
      <c r="O77" s="164"/>
      <c r="P77" s="1"/>
      <c r="Q77" s="1"/>
    </row>
    <row r="78" spans="1:17" ht="12" customHeight="1" collapsed="1">
      <c r="A78" s="1"/>
      <c r="B78" s="1"/>
      <c r="C78" s="4"/>
      <c r="D78" s="1"/>
      <c r="E78" s="1"/>
      <c r="F78" s="1"/>
      <c r="G78" s="1"/>
      <c r="H78" s="1"/>
      <c r="I78" s="1"/>
      <c r="J78" s="4"/>
      <c r="K78" s="1"/>
      <c r="L78" s="1"/>
      <c r="M78" s="1"/>
      <c r="N78" s="1"/>
      <c r="O78" s="1"/>
      <c r="P78" s="1"/>
      <c r="Q78" s="1"/>
    </row>
    <row r="79" spans="1:17" ht="50.1" customHeight="1">
      <c r="A79" s="1"/>
      <c r="B79" s="6">
        <v>3</v>
      </c>
      <c r="C79" s="169" t="s">
        <v>29</v>
      </c>
      <c r="D79" s="169"/>
      <c r="E79" s="169"/>
      <c r="F79" s="169"/>
      <c r="G79" s="169"/>
      <c r="H79" s="1"/>
      <c r="I79" s="1"/>
      <c r="J79" s="6">
        <v>4</v>
      </c>
      <c r="K79" s="169" t="s">
        <v>30</v>
      </c>
      <c r="L79" s="169"/>
      <c r="M79" s="169"/>
      <c r="N79" s="169"/>
      <c r="O79" s="169"/>
      <c r="P79" s="1"/>
      <c r="Q79" s="1"/>
    </row>
    <row r="80" spans="1:17" ht="12" customHeight="1">
      <c r="A80" s="1"/>
      <c r="B80" s="7"/>
      <c r="C80" s="5"/>
      <c r="D80" s="5"/>
      <c r="E80" s="5"/>
      <c r="F80" s="5"/>
      <c r="G80" s="8"/>
      <c r="H80" s="1"/>
      <c r="I80" s="7"/>
      <c r="J80" s="9"/>
      <c r="K80" s="5"/>
      <c r="L80" s="5"/>
      <c r="M80" s="5"/>
      <c r="N80" s="1"/>
      <c r="O80" s="1"/>
      <c r="P80" s="1"/>
      <c r="Q80" s="1"/>
    </row>
    <row r="81" spans="1:17" ht="24.95" customHeight="1">
      <c r="A81" s="1"/>
      <c r="B81" s="165" t="s">
        <v>5</v>
      </c>
      <c r="C81" s="165"/>
      <c r="D81" s="165"/>
      <c r="E81" s="165"/>
      <c r="F81" s="165"/>
      <c r="G81" s="165"/>
      <c r="H81" s="1"/>
      <c r="I81" s="7"/>
      <c r="J81" s="165" t="s">
        <v>5</v>
      </c>
      <c r="K81" s="165"/>
      <c r="L81" s="165"/>
      <c r="M81" s="165"/>
      <c r="N81" s="165"/>
      <c r="O81" s="165"/>
      <c r="P81" s="1"/>
      <c r="Q81" s="1"/>
    </row>
    <row r="82" spans="1:17" ht="12" hidden="1" customHeight="1" outlineLevel="1">
      <c r="A82" s="1"/>
      <c r="B82" s="1"/>
      <c r="C82" s="4"/>
      <c r="D82" s="1"/>
      <c r="E82" s="1"/>
      <c r="F82" s="1"/>
      <c r="G82" s="1"/>
      <c r="H82" s="1"/>
      <c r="I82" s="7"/>
      <c r="J82" s="4"/>
      <c r="K82" s="1"/>
      <c r="L82" s="1"/>
      <c r="M82" s="1"/>
      <c r="N82" s="1"/>
      <c r="O82" s="1"/>
      <c r="P82" s="1"/>
      <c r="Q82" s="1"/>
    </row>
    <row r="83" spans="1:17" ht="24.95" hidden="1" customHeight="1" outlineLevel="1">
      <c r="A83" s="1"/>
      <c r="B83" s="121"/>
      <c r="C83" s="163"/>
      <c r="D83" s="163"/>
      <c r="E83" s="163"/>
      <c r="F83" s="163"/>
      <c r="G83" s="163"/>
      <c r="H83" s="1"/>
      <c r="I83" s="7"/>
      <c r="J83" s="10">
        <v>4.0999999999999996</v>
      </c>
      <c r="K83" s="164" t="s">
        <v>31</v>
      </c>
      <c r="L83" s="164"/>
      <c r="M83" s="164"/>
      <c r="N83" s="164"/>
      <c r="O83" s="164"/>
      <c r="P83" s="1"/>
      <c r="Q83" s="1"/>
    </row>
    <row r="84" spans="1:17" ht="12" hidden="1" customHeight="1" outlineLevel="1">
      <c r="A84" s="1"/>
      <c r="B84" s="1"/>
      <c r="C84" s="5"/>
      <c r="D84" s="5"/>
      <c r="E84" s="5"/>
      <c r="F84" s="5"/>
      <c r="G84" s="11"/>
      <c r="H84" s="1"/>
      <c r="I84" s="7"/>
      <c r="J84" s="9"/>
      <c r="K84" s="12"/>
      <c r="L84" s="12"/>
      <c r="M84" s="12"/>
      <c r="N84" s="12"/>
      <c r="O84" s="11"/>
      <c r="P84" s="1"/>
      <c r="Q84" s="1"/>
    </row>
    <row r="85" spans="1:17" ht="24.95" hidden="1" customHeight="1" outlineLevel="1">
      <c r="A85" s="1"/>
      <c r="B85" s="121"/>
      <c r="C85" s="163"/>
      <c r="D85" s="163"/>
      <c r="E85" s="163"/>
      <c r="F85" s="163"/>
      <c r="G85" s="163"/>
      <c r="H85" s="1"/>
      <c r="I85" s="7"/>
      <c r="J85" s="10">
        <v>4.2</v>
      </c>
      <c r="K85" s="164" t="s">
        <v>32</v>
      </c>
      <c r="L85" s="164"/>
      <c r="M85" s="164"/>
      <c r="N85" s="164"/>
      <c r="O85" s="164"/>
      <c r="P85" s="1"/>
      <c r="Q85" s="1"/>
    </row>
    <row r="86" spans="1:17" ht="12" hidden="1" customHeight="1" outlineLevel="1">
      <c r="A86" s="1"/>
      <c r="B86" s="1"/>
      <c r="C86" s="5"/>
      <c r="D86" s="5"/>
      <c r="E86" s="5"/>
      <c r="F86" s="5"/>
      <c r="G86" s="11"/>
      <c r="H86" s="1"/>
      <c r="I86" s="7"/>
      <c r="J86" s="9"/>
      <c r="K86" s="12"/>
      <c r="L86" s="12"/>
      <c r="M86" s="12"/>
      <c r="N86" s="12"/>
      <c r="O86" s="11"/>
      <c r="P86" s="1"/>
      <c r="Q86" s="1"/>
    </row>
    <row r="87" spans="1:17" ht="24.95" hidden="1" customHeight="1" outlineLevel="1">
      <c r="A87" s="1"/>
      <c r="B87" s="121"/>
      <c r="C87" s="163"/>
      <c r="D87" s="163"/>
      <c r="E87" s="163"/>
      <c r="F87" s="163"/>
      <c r="G87" s="163"/>
      <c r="H87" s="1"/>
      <c r="I87" s="7"/>
      <c r="J87" s="10">
        <v>4.3</v>
      </c>
      <c r="K87" s="164" t="s">
        <v>33</v>
      </c>
      <c r="L87" s="164"/>
      <c r="M87" s="164"/>
      <c r="N87" s="164"/>
      <c r="O87" s="164"/>
      <c r="P87" s="1"/>
      <c r="Q87" s="1"/>
    </row>
    <row r="88" spans="1:17" ht="12" hidden="1" customHeight="1" outlineLevel="1">
      <c r="A88" s="1"/>
      <c r="B88" s="9"/>
      <c r="C88" s="5"/>
      <c r="D88" s="5"/>
      <c r="E88" s="5"/>
      <c r="F88" s="5"/>
      <c r="G88" s="11"/>
      <c r="H88" s="1"/>
      <c r="I88" s="7"/>
      <c r="J88" s="9"/>
      <c r="K88" s="12"/>
      <c r="L88" s="12"/>
      <c r="M88" s="12"/>
      <c r="N88" s="12"/>
      <c r="O88" s="11"/>
      <c r="P88" s="1"/>
      <c r="Q88" s="1"/>
    </row>
    <row r="89" spans="1:17" ht="24.95" hidden="1" customHeight="1" outlineLevel="1">
      <c r="A89" s="1"/>
      <c r="B89" s="121"/>
      <c r="C89" s="163"/>
      <c r="D89" s="163"/>
      <c r="E89" s="163"/>
      <c r="F89" s="163"/>
      <c r="G89" s="163"/>
      <c r="H89" s="1"/>
      <c r="I89" s="7"/>
      <c r="J89" s="10">
        <v>4.4000000000000004</v>
      </c>
      <c r="K89" s="164" t="s">
        <v>34</v>
      </c>
      <c r="L89" s="164"/>
      <c r="M89" s="164"/>
      <c r="N89" s="164"/>
      <c r="O89" s="164"/>
      <c r="P89" s="1"/>
      <c r="Q89" s="1"/>
    </row>
    <row r="90" spans="1:17" ht="12" hidden="1" customHeight="1" outlineLevel="1">
      <c r="A90" s="1"/>
      <c r="B90" s="1"/>
      <c r="C90" s="5"/>
      <c r="D90" s="5"/>
      <c r="E90" s="5"/>
      <c r="F90" s="5"/>
      <c r="G90" s="11"/>
      <c r="H90" s="1"/>
      <c r="I90" s="7"/>
      <c r="J90" s="9"/>
      <c r="K90" s="12"/>
      <c r="L90" s="12"/>
      <c r="M90" s="12"/>
      <c r="N90" s="12"/>
      <c r="O90" s="11"/>
      <c r="P90" s="1"/>
      <c r="Q90" s="1"/>
    </row>
    <row r="91" spans="1:17" ht="24.95" hidden="1" customHeight="1" outlineLevel="1">
      <c r="A91" s="1"/>
      <c r="B91" s="121"/>
      <c r="C91" s="14"/>
      <c r="D91" s="14"/>
      <c r="E91" s="14"/>
      <c r="F91" s="14"/>
      <c r="G91" s="14"/>
      <c r="H91" s="1"/>
      <c r="I91" s="7"/>
      <c r="J91" s="10">
        <v>4.5</v>
      </c>
      <c r="K91" s="164" t="s">
        <v>35</v>
      </c>
      <c r="L91" s="164"/>
      <c r="M91" s="164"/>
      <c r="N91" s="164"/>
      <c r="O91" s="164"/>
      <c r="P91" s="1"/>
      <c r="Q91" s="1"/>
    </row>
    <row r="92" spans="1:17" ht="12" hidden="1" customHeight="1" outlineLevel="1">
      <c r="A92" s="1"/>
      <c r="B92" s="9"/>
      <c r="C92" s="5"/>
      <c r="D92" s="5"/>
      <c r="E92" s="5"/>
      <c r="F92" s="5"/>
      <c r="G92" s="11"/>
      <c r="H92" s="1"/>
      <c r="I92" s="7"/>
      <c r="J92" s="9"/>
      <c r="K92" s="12"/>
      <c r="L92" s="12"/>
      <c r="M92" s="12"/>
      <c r="N92" s="12"/>
      <c r="O92" s="11"/>
      <c r="P92" s="1"/>
      <c r="Q92" s="1"/>
    </row>
    <row r="93" spans="1:17" ht="24.95" hidden="1" customHeight="1" outlineLevel="1">
      <c r="A93" s="1"/>
      <c r="B93" s="13"/>
      <c r="C93" s="14"/>
      <c r="D93" s="14"/>
      <c r="E93" s="14"/>
      <c r="F93" s="14"/>
      <c r="G93" s="14"/>
      <c r="H93" s="1"/>
      <c r="I93" s="7"/>
      <c r="J93" s="10">
        <v>4.5999999999999996</v>
      </c>
      <c r="K93" s="164" t="s">
        <v>36</v>
      </c>
      <c r="L93" s="164"/>
      <c r="M93" s="164"/>
      <c r="N93" s="164"/>
      <c r="O93" s="164"/>
      <c r="P93" s="1"/>
      <c r="Q93" s="1"/>
    </row>
    <row r="94" spans="1:17" ht="12" hidden="1" customHeight="1" outlineLevel="1">
      <c r="A94" s="1"/>
      <c r="B94" s="1"/>
      <c r="C94" s="4"/>
      <c r="D94" s="1"/>
      <c r="E94" s="1"/>
      <c r="F94" s="1"/>
      <c r="G94" s="1"/>
      <c r="H94" s="1"/>
      <c r="I94" s="7"/>
      <c r="J94" s="4"/>
      <c r="K94" s="1"/>
      <c r="L94" s="1"/>
      <c r="M94" s="1"/>
      <c r="N94" s="1"/>
      <c r="O94" s="1"/>
      <c r="P94" s="1"/>
      <c r="Q94" s="1"/>
    </row>
    <row r="95" spans="1:17" ht="24.95" hidden="1" customHeight="1" outlineLevel="1">
      <c r="A95" s="1"/>
      <c r="B95" s="13"/>
      <c r="C95" s="163"/>
      <c r="D95" s="163"/>
      <c r="E95" s="163"/>
      <c r="F95" s="163"/>
      <c r="G95" s="163"/>
      <c r="H95" s="1"/>
      <c r="I95" s="7"/>
      <c r="J95" s="10">
        <v>4.7</v>
      </c>
      <c r="K95" s="164" t="s">
        <v>37</v>
      </c>
      <c r="L95" s="164"/>
      <c r="M95" s="164"/>
      <c r="N95" s="164"/>
      <c r="O95" s="164"/>
      <c r="P95" s="1"/>
      <c r="Q95" s="1"/>
    </row>
    <row r="96" spans="1:17" ht="12" hidden="1" customHeight="1" outlineLevel="1">
      <c r="A96" s="1"/>
      <c r="B96" s="1"/>
      <c r="C96" s="5"/>
      <c r="D96" s="5"/>
      <c r="E96" s="5"/>
      <c r="F96" s="5"/>
      <c r="G96" s="11"/>
      <c r="H96" s="1"/>
      <c r="I96" s="7"/>
      <c r="J96" s="4"/>
      <c r="K96" s="12"/>
      <c r="L96" s="12"/>
      <c r="M96" s="12"/>
      <c r="N96" s="12"/>
      <c r="O96" s="11"/>
      <c r="P96" s="1"/>
      <c r="Q96" s="1"/>
    </row>
    <row r="97" spans="1:17" ht="24.95" hidden="1" customHeight="1" outlineLevel="1">
      <c r="A97" s="1"/>
      <c r="B97" s="13"/>
      <c r="C97" s="163"/>
      <c r="D97" s="163"/>
      <c r="E97" s="163"/>
      <c r="F97" s="163"/>
      <c r="G97" s="163"/>
      <c r="H97" s="1"/>
      <c r="I97" s="7"/>
      <c r="J97" s="10">
        <v>4.8</v>
      </c>
      <c r="K97" s="164" t="s">
        <v>38</v>
      </c>
      <c r="L97" s="164"/>
      <c r="M97" s="164"/>
      <c r="N97" s="164"/>
      <c r="O97" s="164"/>
      <c r="P97" s="1"/>
      <c r="Q97" s="1"/>
    </row>
    <row r="98" spans="1:17" ht="12" hidden="1" customHeight="1" outlineLevel="1">
      <c r="A98" s="1"/>
      <c r="B98" s="1"/>
      <c r="C98" s="5"/>
      <c r="D98" s="5"/>
      <c r="E98" s="5"/>
      <c r="F98" s="5"/>
      <c r="G98" s="11"/>
      <c r="H98" s="1"/>
      <c r="I98" s="7"/>
      <c r="J98" s="4"/>
      <c r="K98" s="12"/>
      <c r="L98" s="12"/>
      <c r="M98" s="12"/>
      <c r="N98" s="12"/>
      <c r="O98" s="11"/>
      <c r="P98" s="1"/>
      <c r="Q98" s="1"/>
    </row>
    <row r="99" spans="1:17" ht="24.95" hidden="1" customHeight="1" outlineLevel="1">
      <c r="A99" s="1"/>
      <c r="B99" s="13"/>
      <c r="C99" s="163"/>
      <c r="D99" s="163"/>
      <c r="E99" s="163"/>
      <c r="F99" s="163"/>
      <c r="G99" s="163"/>
      <c r="H99" s="1"/>
      <c r="I99" s="7"/>
      <c r="J99" s="10">
        <v>4.9000000000000004</v>
      </c>
      <c r="K99" s="164" t="s">
        <v>39</v>
      </c>
      <c r="L99" s="164"/>
      <c r="M99" s="164"/>
      <c r="N99" s="164"/>
      <c r="O99" s="164"/>
      <c r="P99" s="1"/>
      <c r="Q99" s="1"/>
    </row>
    <row r="100" spans="1:17" ht="12" customHeight="1" collapsed="1">
      <c r="A100" s="1"/>
      <c r="B100" s="1"/>
      <c r="C100" s="4"/>
      <c r="D100" s="1"/>
      <c r="E100" s="1"/>
      <c r="F100" s="1"/>
      <c r="G100" s="1"/>
      <c r="H100" s="1"/>
      <c r="I100" s="7"/>
      <c r="J100" s="4"/>
      <c r="K100" s="12"/>
      <c r="L100" s="12"/>
      <c r="M100" s="12"/>
      <c r="N100" s="12"/>
      <c r="O100" s="11"/>
      <c r="P100" s="1"/>
      <c r="Q100" s="1"/>
    </row>
    <row r="101" spans="1:17" ht="24.95" customHeight="1">
      <c r="A101" s="1"/>
      <c r="B101" s="165" t="s">
        <v>19</v>
      </c>
      <c r="C101" s="165"/>
      <c r="D101" s="165"/>
      <c r="E101" s="165"/>
      <c r="F101" s="165"/>
      <c r="G101" s="165"/>
      <c r="H101" s="1"/>
      <c r="I101" s="7"/>
      <c r="J101" s="165" t="s">
        <v>19</v>
      </c>
      <c r="K101" s="165"/>
      <c r="L101" s="165"/>
      <c r="M101" s="165"/>
      <c r="N101" s="165"/>
      <c r="O101" s="165"/>
      <c r="P101" s="1"/>
      <c r="Q101" s="1"/>
    </row>
    <row r="102" spans="1:17" ht="12" hidden="1" customHeight="1" outlineLevel="1">
      <c r="A102" s="1"/>
      <c r="B102" s="1"/>
      <c r="C102" s="4"/>
      <c r="D102" s="1"/>
      <c r="E102" s="1"/>
      <c r="F102" s="1"/>
      <c r="G102" s="1"/>
      <c r="H102" s="1"/>
      <c r="I102" s="7"/>
      <c r="J102" s="4"/>
      <c r="K102" s="1"/>
      <c r="L102" s="1"/>
      <c r="M102" s="1"/>
      <c r="N102" s="1"/>
      <c r="O102" s="1"/>
      <c r="P102" s="1"/>
      <c r="Q102" s="1"/>
    </row>
    <row r="103" spans="1:17" ht="24.95" hidden="1" customHeight="1" outlineLevel="1">
      <c r="A103" s="1"/>
      <c r="B103" s="13"/>
      <c r="C103" s="163"/>
      <c r="D103" s="163"/>
      <c r="E103" s="163"/>
      <c r="F103" s="163"/>
      <c r="G103" s="163"/>
      <c r="H103" s="1"/>
      <c r="I103" s="7"/>
      <c r="J103" s="10">
        <v>4.0999999999999996</v>
      </c>
      <c r="K103" s="164" t="s">
        <v>31</v>
      </c>
      <c r="L103" s="164"/>
      <c r="M103" s="164"/>
      <c r="N103" s="164"/>
      <c r="O103" s="164"/>
      <c r="P103" s="1"/>
      <c r="Q103" s="1"/>
    </row>
    <row r="104" spans="1:17" ht="12" hidden="1" customHeight="1" outlineLevel="1">
      <c r="A104" s="1"/>
      <c r="B104" s="1"/>
      <c r="C104" s="5"/>
      <c r="D104" s="5"/>
      <c r="E104" s="5"/>
      <c r="F104" s="5"/>
      <c r="G104" s="11"/>
      <c r="H104" s="1"/>
      <c r="I104" s="7"/>
      <c r="J104" s="4"/>
      <c r="K104" s="12"/>
      <c r="L104" s="12"/>
      <c r="M104" s="12"/>
      <c r="N104" s="12"/>
      <c r="O104" s="11"/>
      <c r="P104" s="1"/>
      <c r="Q104" s="1"/>
    </row>
    <row r="105" spans="1:17" ht="24.95" hidden="1" customHeight="1" outlineLevel="1">
      <c r="A105" s="1"/>
      <c r="B105" s="13"/>
      <c r="C105" s="163"/>
      <c r="D105" s="163"/>
      <c r="E105" s="163"/>
      <c r="F105" s="163"/>
      <c r="G105" s="163"/>
      <c r="H105" s="1"/>
      <c r="I105" s="7"/>
      <c r="J105" s="10">
        <v>4.2</v>
      </c>
      <c r="K105" s="164" t="s">
        <v>32</v>
      </c>
      <c r="L105" s="164"/>
      <c r="M105" s="164"/>
      <c r="N105" s="164"/>
      <c r="O105" s="164"/>
      <c r="P105" s="1"/>
      <c r="Q105" s="1"/>
    </row>
    <row r="106" spans="1:17" ht="12" hidden="1" customHeight="1" outlineLevel="1">
      <c r="A106" s="1"/>
      <c r="B106" s="1"/>
      <c r="C106" s="5"/>
      <c r="D106" s="5"/>
      <c r="E106" s="5"/>
      <c r="F106" s="5"/>
      <c r="G106" s="11"/>
      <c r="H106" s="1"/>
      <c r="I106" s="7"/>
      <c r="J106" s="4"/>
      <c r="K106" s="12"/>
      <c r="L106" s="12"/>
      <c r="M106" s="12"/>
      <c r="N106" s="12"/>
      <c r="O106" s="11"/>
      <c r="P106" s="1"/>
      <c r="Q106" s="1"/>
    </row>
    <row r="107" spans="1:17" ht="24.95" hidden="1" customHeight="1" outlineLevel="1">
      <c r="A107" s="1"/>
      <c r="B107" s="13"/>
      <c r="C107" s="163"/>
      <c r="D107" s="163"/>
      <c r="E107" s="163"/>
      <c r="F107" s="163"/>
      <c r="G107" s="163"/>
      <c r="H107" s="1"/>
      <c r="I107" s="7"/>
      <c r="J107" s="10">
        <v>4.3</v>
      </c>
      <c r="K107" s="164" t="s">
        <v>33</v>
      </c>
      <c r="L107" s="164"/>
      <c r="M107" s="164"/>
      <c r="N107" s="164"/>
      <c r="O107" s="164"/>
      <c r="P107" s="1"/>
      <c r="Q107" s="1"/>
    </row>
    <row r="108" spans="1:17" ht="12" hidden="1" customHeight="1" outlineLevel="1">
      <c r="A108" s="1"/>
      <c r="B108" s="1"/>
      <c r="C108" s="5"/>
      <c r="D108" s="5"/>
      <c r="E108" s="5"/>
      <c r="F108" s="5"/>
      <c r="G108" s="11"/>
      <c r="H108" s="1"/>
      <c r="I108" s="7"/>
      <c r="J108" s="4"/>
      <c r="K108" s="12"/>
      <c r="L108" s="12"/>
      <c r="M108" s="12"/>
      <c r="N108" s="12"/>
      <c r="O108" s="11"/>
      <c r="P108" s="1"/>
      <c r="Q108" s="1"/>
    </row>
    <row r="109" spans="1:17" ht="24.95" hidden="1" customHeight="1" outlineLevel="1">
      <c r="A109" s="1"/>
      <c r="B109" s="13"/>
      <c r="C109" s="163"/>
      <c r="D109" s="163"/>
      <c r="E109" s="163"/>
      <c r="F109" s="163"/>
      <c r="G109" s="163"/>
      <c r="H109" s="1"/>
      <c r="I109" s="7"/>
      <c r="J109" s="10">
        <v>4.4000000000000004</v>
      </c>
      <c r="K109" s="164" t="s">
        <v>34</v>
      </c>
      <c r="L109" s="164"/>
      <c r="M109" s="164"/>
      <c r="N109" s="164"/>
      <c r="O109" s="164"/>
      <c r="P109" s="1"/>
      <c r="Q109" s="1"/>
    </row>
    <row r="110" spans="1:17" ht="12" hidden="1" customHeight="1" outlineLevel="1">
      <c r="A110" s="1"/>
      <c r="B110" s="1"/>
      <c r="C110" s="4"/>
      <c r="D110" s="1"/>
      <c r="E110" s="1"/>
      <c r="F110" s="1"/>
      <c r="G110" s="1"/>
      <c r="H110" s="1"/>
      <c r="I110" s="7"/>
      <c r="J110" s="4"/>
      <c r="K110" s="12"/>
      <c r="L110" s="12"/>
      <c r="M110" s="12"/>
      <c r="N110" s="12"/>
      <c r="O110" s="11"/>
      <c r="P110" s="1"/>
      <c r="Q110" s="1"/>
    </row>
    <row r="111" spans="1:17" ht="24.95" hidden="1" customHeight="1" outlineLevel="1">
      <c r="A111" s="1"/>
      <c r="B111" s="1"/>
      <c r="C111" s="4"/>
      <c r="D111" s="1"/>
      <c r="E111" s="1"/>
      <c r="F111" s="1"/>
      <c r="G111" s="1"/>
      <c r="H111" s="1"/>
      <c r="I111" s="7"/>
      <c r="J111" s="10">
        <v>4.5</v>
      </c>
      <c r="K111" s="164" t="s">
        <v>35</v>
      </c>
      <c r="L111" s="164"/>
      <c r="M111" s="164"/>
      <c r="N111" s="164"/>
      <c r="O111" s="164"/>
      <c r="P111" s="1"/>
      <c r="Q111" s="1"/>
    </row>
    <row r="112" spans="1:17" ht="12" hidden="1" customHeight="1" outlineLevel="1">
      <c r="A112" s="1"/>
      <c r="B112" s="9"/>
      <c r="C112" s="5"/>
      <c r="D112" s="5"/>
      <c r="E112" s="5"/>
      <c r="F112" s="5"/>
      <c r="G112" s="11"/>
      <c r="H112" s="1"/>
      <c r="I112" s="7"/>
      <c r="J112" s="4"/>
      <c r="K112" s="12"/>
      <c r="L112" s="12"/>
      <c r="M112" s="12"/>
      <c r="N112" s="12"/>
      <c r="O112" s="11"/>
      <c r="P112" s="1"/>
      <c r="Q112" s="1"/>
    </row>
    <row r="113" spans="1:17" ht="24.95" hidden="1" customHeight="1" outlineLevel="1">
      <c r="A113" s="1"/>
      <c r="B113" s="1"/>
      <c r="C113" s="4"/>
      <c r="D113" s="1"/>
      <c r="E113" s="1"/>
      <c r="F113" s="1"/>
      <c r="G113" s="1"/>
      <c r="H113" s="1"/>
      <c r="I113" s="7"/>
      <c r="J113" s="10">
        <v>4.5999999999999996</v>
      </c>
      <c r="K113" s="164" t="s">
        <v>36</v>
      </c>
      <c r="L113" s="164"/>
      <c r="M113" s="164"/>
      <c r="N113" s="164"/>
      <c r="O113" s="164"/>
      <c r="P113" s="1"/>
      <c r="Q113" s="1"/>
    </row>
    <row r="114" spans="1:17" ht="12" hidden="1" customHeight="1" outlineLevel="1">
      <c r="A114" s="1"/>
      <c r="B114" s="1"/>
      <c r="C114" s="4"/>
      <c r="D114" s="1"/>
      <c r="E114" s="1"/>
      <c r="F114" s="1"/>
      <c r="G114" s="1"/>
      <c r="H114" s="1"/>
      <c r="I114" s="7"/>
      <c r="J114" s="4"/>
      <c r="K114" s="1"/>
      <c r="L114" s="1"/>
      <c r="M114" s="1"/>
      <c r="N114" s="1"/>
      <c r="O114" s="1"/>
      <c r="P114" s="1"/>
      <c r="Q114" s="1"/>
    </row>
    <row r="115" spans="1:17" ht="24.95" hidden="1" customHeight="1" outlineLevel="1">
      <c r="A115" s="1"/>
      <c r="B115" s="13"/>
      <c r="C115" s="163"/>
      <c r="D115" s="163"/>
      <c r="E115" s="163"/>
      <c r="F115" s="163"/>
      <c r="G115" s="163"/>
      <c r="H115" s="1"/>
      <c r="I115" s="7"/>
      <c r="J115" s="10">
        <v>4.7</v>
      </c>
      <c r="K115" s="164" t="s">
        <v>37</v>
      </c>
      <c r="L115" s="164"/>
      <c r="M115" s="164"/>
      <c r="N115" s="164"/>
      <c r="O115" s="164"/>
      <c r="P115" s="1"/>
      <c r="Q115" s="1"/>
    </row>
    <row r="116" spans="1:17" ht="12" hidden="1" customHeight="1" outlineLevel="1">
      <c r="A116" s="1"/>
      <c r="B116" s="1"/>
      <c r="C116" s="5"/>
      <c r="D116" s="5"/>
      <c r="E116" s="5"/>
      <c r="F116" s="5"/>
      <c r="G116" s="11"/>
      <c r="H116" s="1"/>
      <c r="I116" s="7"/>
      <c r="J116" s="4"/>
      <c r="K116" s="12"/>
      <c r="L116" s="12"/>
      <c r="M116" s="12"/>
      <c r="N116" s="12"/>
      <c r="O116" s="11"/>
      <c r="P116" s="1"/>
      <c r="Q116" s="1"/>
    </row>
    <row r="117" spans="1:17" ht="24.95" hidden="1" customHeight="1" outlineLevel="1">
      <c r="A117" s="1"/>
      <c r="B117" s="13"/>
      <c r="C117" s="163"/>
      <c r="D117" s="163"/>
      <c r="E117" s="163"/>
      <c r="F117" s="163"/>
      <c r="G117" s="163"/>
      <c r="H117" s="1"/>
      <c r="I117" s="7"/>
      <c r="J117" s="10">
        <v>4.8</v>
      </c>
      <c r="K117" s="164" t="s">
        <v>38</v>
      </c>
      <c r="L117" s="164"/>
      <c r="M117" s="164"/>
      <c r="N117" s="164"/>
      <c r="O117" s="164"/>
      <c r="P117" s="1"/>
      <c r="Q117" s="1"/>
    </row>
    <row r="118" spans="1:17" ht="12" hidden="1" customHeight="1" outlineLevel="1">
      <c r="A118" s="1"/>
      <c r="B118" s="1"/>
      <c r="C118" s="5"/>
      <c r="D118" s="5"/>
      <c r="E118" s="5"/>
      <c r="F118" s="5"/>
      <c r="G118" s="11"/>
      <c r="H118" s="1"/>
      <c r="I118" s="7"/>
      <c r="J118" s="4"/>
      <c r="K118" s="12"/>
      <c r="L118" s="12"/>
      <c r="M118" s="12"/>
      <c r="N118" s="12"/>
      <c r="O118" s="11"/>
      <c r="P118" s="1"/>
      <c r="Q118" s="1"/>
    </row>
    <row r="119" spans="1:17" ht="24.95" hidden="1" customHeight="1" outlineLevel="1">
      <c r="A119" s="1"/>
      <c r="B119" s="13"/>
      <c r="C119" s="163"/>
      <c r="D119" s="163"/>
      <c r="E119" s="163"/>
      <c r="F119" s="163"/>
      <c r="G119" s="163"/>
      <c r="H119" s="1"/>
      <c r="I119" s="7"/>
      <c r="J119" s="10">
        <v>4.9000000000000004</v>
      </c>
      <c r="K119" s="164" t="s">
        <v>39</v>
      </c>
      <c r="L119" s="164"/>
      <c r="M119" s="164"/>
      <c r="N119" s="164"/>
      <c r="O119" s="164"/>
      <c r="P119" s="1"/>
      <c r="Q119" s="1"/>
    </row>
    <row r="120" spans="1:17" ht="12" customHeight="1" collapsed="1">
      <c r="A120" s="1"/>
      <c r="B120" s="1"/>
      <c r="C120" s="4"/>
      <c r="D120" s="1"/>
      <c r="E120" s="1"/>
      <c r="F120" s="1"/>
      <c r="G120" s="1"/>
      <c r="H120" s="1"/>
      <c r="I120" s="7"/>
      <c r="J120" s="4"/>
      <c r="K120" s="1"/>
      <c r="L120" s="1"/>
      <c r="M120" s="1"/>
      <c r="N120" s="1"/>
      <c r="O120" s="1"/>
      <c r="P120" s="1"/>
      <c r="Q120" s="1"/>
    </row>
    <row r="121" spans="1:17" ht="24.95" customHeight="1">
      <c r="A121" s="1"/>
      <c r="B121" s="165" t="s">
        <v>20</v>
      </c>
      <c r="C121" s="165"/>
      <c r="D121" s="165"/>
      <c r="E121" s="165"/>
      <c r="F121" s="165"/>
      <c r="G121" s="165"/>
      <c r="H121" s="1"/>
      <c r="I121" s="7"/>
      <c r="J121" s="165" t="s">
        <v>20</v>
      </c>
      <c r="K121" s="165"/>
      <c r="L121" s="165"/>
      <c r="M121" s="165"/>
      <c r="N121" s="165"/>
      <c r="O121" s="165"/>
      <c r="P121" s="1"/>
      <c r="Q121" s="1"/>
    </row>
    <row r="122" spans="1:17" ht="12" hidden="1" customHeight="1" outlineLevel="1">
      <c r="A122" s="1"/>
      <c r="B122" s="1"/>
      <c r="C122" s="4"/>
      <c r="D122" s="1"/>
      <c r="E122" s="1"/>
      <c r="F122" s="1"/>
      <c r="G122" s="1"/>
      <c r="H122" s="1"/>
      <c r="I122" s="7"/>
      <c r="J122" s="1"/>
      <c r="K122" s="1"/>
      <c r="L122" s="1"/>
      <c r="M122" s="1"/>
      <c r="N122" s="1"/>
      <c r="O122" s="1"/>
      <c r="P122" s="1"/>
      <c r="Q122" s="1"/>
    </row>
    <row r="123" spans="1:17" ht="24.95" hidden="1" customHeight="1" outlineLevel="1">
      <c r="A123" s="1"/>
      <c r="B123" s="13"/>
      <c r="C123" s="163"/>
      <c r="D123" s="163"/>
      <c r="E123" s="163"/>
      <c r="F123" s="163"/>
      <c r="G123" s="163"/>
      <c r="H123" s="1"/>
      <c r="I123" s="7"/>
      <c r="J123" s="10">
        <v>4.0999999999999996</v>
      </c>
      <c r="K123" s="164" t="s">
        <v>40</v>
      </c>
      <c r="L123" s="164"/>
      <c r="M123" s="164"/>
      <c r="N123" s="164"/>
      <c r="O123" s="164"/>
      <c r="P123" s="1"/>
      <c r="Q123" s="1"/>
    </row>
    <row r="124" spans="1:17" ht="12" hidden="1" customHeight="1" outlineLevel="1">
      <c r="A124" s="1"/>
      <c r="B124" s="1"/>
      <c r="C124" s="5"/>
      <c r="D124" s="5"/>
      <c r="E124" s="5"/>
      <c r="F124" s="5"/>
      <c r="G124" s="11"/>
      <c r="H124" s="1"/>
      <c r="I124" s="7"/>
      <c r="J124" s="4"/>
      <c r="K124" s="12"/>
      <c r="L124" s="12"/>
      <c r="M124" s="12"/>
      <c r="N124" s="12"/>
      <c r="O124" s="11"/>
      <c r="P124" s="1"/>
      <c r="Q124" s="1"/>
    </row>
    <row r="125" spans="1:17" ht="24.95" hidden="1" customHeight="1" outlineLevel="1">
      <c r="A125" s="1"/>
      <c r="B125" s="13"/>
      <c r="C125" s="163"/>
      <c r="D125" s="163"/>
      <c r="E125" s="163"/>
      <c r="F125" s="163"/>
      <c r="G125" s="163"/>
      <c r="H125" s="1"/>
      <c r="I125" s="7"/>
      <c r="J125" s="10">
        <v>4.2</v>
      </c>
      <c r="K125" s="164" t="s">
        <v>41</v>
      </c>
      <c r="L125" s="164"/>
      <c r="M125" s="164"/>
      <c r="N125" s="164"/>
      <c r="O125" s="164"/>
      <c r="P125" s="1"/>
      <c r="Q125" s="1"/>
    </row>
    <row r="126" spans="1:17" ht="12" hidden="1" customHeight="1" outlineLevel="1">
      <c r="A126" s="1"/>
      <c r="B126" s="1"/>
      <c r="C126" s="5"/>
      <c r="D126" s="5"/>
      <c r="E126" s="5"/>
      <c r="F126" s="5"/>
      <c r="G126" s="11"/>
      <c r="H126" s="1"/>
      <c r="I126" s="7"/>
      <c r="J126" s="4"/>
      <c r="K126" s="5"/>
      <c r="L126" s="5"/>
      <c r="M126" s="5"/>
      <c r="N126" s="5"/>
      <c r="O126" s="11"/>
      <c r="P126" s="1"/>
      <c r="Q126" s="1"/>
    </row>
    <row r="127" spans="1:17" ht="24.95" hidden="1" customHeight="1" outlineLevel="1">
      <c r="A127" s="1"/>
      <c r="B127" s="13"/>
      <c r="C127" s="163"/>
      <c r="D127" s="163"/>
      <c r="E127" s="163"/>
      <c r="F127" s="163"/>
      <c r="G127" s="163"/>
      <c r="H127" s="1"/>
      <c r="I127" s="7"/>
      <c r="J127" s="10">
        <v>4.3</v>
      </c>
      <c r="K127" s="164" t="s">
        <v>42</v>
      </c>
      <c r="L127" s="164"/>
      <c r="M127" s="164"/>
      <c r="N127" s="164"/>
      <c r="O127" s="164"/>
      <c r="P127" s="1"/>
      <c r="Q127" s="1"/>
    </row>
    <row r="128" spans="1:17" ht="12" customHeight="1" collapsed="1">
      <c r="A128" s="1"/>
      <c r="B128" s="1"/>
      <c r="C128" s="4"/>
      <c r="D128" s="1"/>
      <c r="E128" s="1"/>
      <c r="F128" s="1"/>
      <c r="G128" s="1"/>
      <c r="H128" s="1"/>
      <c r="I128" s="7"/>
      <c r="J128" s="4"/>
      <c r="K128" s="1"/>
      <c r="L128" s="1"/>
      <c r="M128" s="1"/>
      <c r="N128" s="1"/>
      <c r="O128" s="1"/>
      <c r="P128" s="1"/>
      <c r="Q128" s="1"/>
    </row>
    <row r="129" spans="1:17" ht="50.1" customHeight="1">
      <c r="A129" s="1"/>
      <c r="B129" s="6">
        <v>5</v>
      </c>
      <c r="C129" s="169" t="s">
        <v>43</v>
      </c>
      <c r="D129" s="169"/>
      <c r="E129" s="169"/>
      <c r="F129" s="169"/>
      <c r="G129" s="169"/>
      <c r="H129" s="1"/>
      <c r="I129" s="1"/>
      <c r="J129" s="6">
        <v>6</v>
      </c>
      <c r="K129" s="169" t="s">
        <v>44</v>
      </c>
      <c r="L129" s="169"/>
      <c r="M129" s="169"/>
      <c r="N129" s="169"/>
      <c r="O129" s="169"/>
      <c r="P129" s="1"/>
      <c r="Q129" s="1"/>
    </row>
    <row r="130" spans="1:17" ht="12" customHeight="1">
      <c r="A130" s="1"/>
      <c r="B130" s="7"/>
      <c r="C130" s="5"/>
      <c r="D130" s="5"/>
      <c r="E130" s="5"/>
      <c r="F130" s="5"/>
      <c r="G130" s="8"/>
      <c r="H130" s="1"/>
      <c r="I130" s="7"/>
      <c r="J130" s="9"/>
      <c r="K130" s="5"/>
      <c r="L130" s="5"/>
      <c r="M130" s="5"/>
      <c r="N130" s="1"/>
      <c r="O130" s="1"/>
      <c r="P130" s="1"/>
      <c r="Q130" s="1"/>
    </row>
    <row r="131" spans="1:17" ht="24.95" customHeight="1">
      <c r="A131" s="1"/>
      <c r="B131" s="165" t="s">
        <v>5</v>
      </c>
      <c r="C131" s="165"/>
      <c r="D131" s="165"/>
      <c r="E131" s="165"/>
      <c r="F131" s="165"/>
      <c r="G131" s="165"/>
      <c r="H131" s="1"/>
      <c r="I131" s="7"/>
      <c r="J131" s="165" t="s">
        <v>5</v>
      </c>
      <c r="K131" s="165"/>
      <c r="L131" s="165"/>
      <c r="M131" s="165"/>
      <c r="N131" s="165"/>
      <c r="O131" s="165"/>
      <c r="P131" s="1"/>
      <c r="Q131" s="1"/>
    </row>
    <row r="132" spans="1:17" ht="12" hidden="1" customHeight="1" outlineLevel="1">
      <c r="A132" s="1"/>
      <c r="B132" s="1"/>
      <c r="C132" s="4"/>
      <c r="D132" s="1"/>
      <c r="E132" s="1"/>
      <c r="F132" s="1"/>
      <c r="G132" s="1"/>
      <c r="H132" s="1"/>
      <c r="I132" s="7"/>
      <c r="J132" s="9"/>
      <c r="K132" s="1"/>
      <c r="L132" s="1"/>
      <c r="M132" s="1"/>
      <c r="N132" s="1"/>
      <c r="O132" s="1"/>
      <c r="P132" s="1"/>
      <c r="Q132" s="1"/>
    </row>
    <row r="133" spans="1:17" ht="24.95" hidden="1" customHeight="1" outlineLevel="1">
      <c r="A133" s="1"/>
      <c r="B133" s="10">
        <v>5.0999999999999996</v>
      </c>
      <c r="C133" s="164" t="s">
        <v>45</v>
      </c>
      <c r="D133" s="164"/>
      <c r="E133" s="164"/>
      <c r="F133" s="164"/>
      <c r="G133" s="164"/>
      <c r="H133" s="1"/>
      <c r="I133" s="7"/>
      <c r="J133" s="13"/>
      <c r="K133" s="163"/>
      <c r="L133" s="163"/>
      <c r="M133" s="163"/>
      <c r="N133" s="163"/>
      <c r="O133" s="163"/>
      <c r="P133" s="1"/>
      <c r="Q133" s="1"/>
    </row>
    <row r="134" spans="1:17" ht="12" hidden="1" customHeight="1" outlineLevel="1">
      <c r="A134" s="1"/>
      <c r="B134" s="9"/>
      <c r="C134" s="5"/>
      <c r="D134" s="5"/>
      <c r="E134" s="5"/>
      <c r="F134" s="5"/>
      <c r="G134" s="11"/>
      <c r="H134" s="1"/>
      <c r="I134" s="7"/>
      <c r="J134" s="4"/>
      <c r="K134" s="12"/>
      <c r="L134" s="12"/>
      <c r="M134" s="12"/>
      <c r="N134" s="12"/>
      <c r="O134" s="11"/>
      <c r="P134" s="1"/>
      <c r="Q134" s="1"/>
    </row>
    <row r="135" spans="1:17" ht="24.95" hidden="1" customHeight="1" outlineLevel="1">
      <c r="A135" s="1"/>
      <c r="B135" s="10">
        <v>5.2</v>
      </c>
      <c r="C135" s="164" t="s">
        <v>46</v>
      </c>
      <c r="D135" s="164"/>
      <c r="E135" s="164"/>
      <c r="F135" s="164"/>
      <c r="G135" s="164"/>
      <c r="H135" s="1"/>
      <c r="I135" s="7"/>
      <c r="J135" s="13"/>
      <c r="K135" s="163"/>
      <c r="L135" s="163"/>
      <c r="M135" s="163"/>
      <c r="N135" s="163"/>
      <c r="O135" s="163"/>
      <c r="P135" s="1"/>
      <c r="Q135" s="1"/>
    </row>
    <row r="136" spans="1:17" ht="12" hidden="1" customHeight="1" outlineLevel="1">
      <c r="A136" s="1"/>
      <c r="B136" s="9"/>
      <c r="C136" s="5"/>
      <c r="D136" s="5"/>
      <c r="E136" s="5"/>
      <c r="F136" s="5"/>
      <c r="G136" s="11"/>
      <c r="H136" s="1"/>
      <c r="I136" s="7"/>
      <c r="J136" s="9"/>
      <c r="K136" s="12"/>
      <c r="L136" s="12"/>
      <c r="M136" s="12"/>
      <c r="N136" s="12"/>
      <c r="O136" s="11"/>
      <c r="P136" s="1"/>
      <c r="Q136" s="1"/>
    </row>
    <row r="137" spans="1:17" ht="24.95" hidden="1" customHeight="1" outlineLevel="1">
      <c r="A137" s="1"/>
      <c r="B137" s="10">
        <v>5.3</v>
      </c>
      <c r="C137" s="164" t="s">
        <v>45</v>
      </c>
      <c r="D137" s="164"/>
      <c r="E137" s="164"/>
      <c r="F137" s="164"/>
      <c r="G137" s="164"/>
      <c r="H137" s="1"/>
      <c r="I137" s="7"/>
      <c r="J137" s="13"/>
      <c r="K137" s="163"/>
      <c r="L137" s="163"/>
      <c r="M137" s="163"/>
      <c r="N137" s="163"/>
      <c r="O137" s="163"/>
      <c r="P137" s="1"/>
      <c r="Q137" s="1"/>
    </row>
    <row r="138" spans="1:17" ht="12" customHeight="1" collapsed="1">
      <c r="A138" s="1"/>
      <c r="B138" s="1"/>
      <c r="C138" s="4"/>
      <c r="D138" s="1"/>
      <c r="E138" s="1"/>
      <c r="F138" s="1"/>
      <c r="G138" s="1"/>
      <c r="H138" s="1"/>
      <c r="I138" s="7"/>
      <c r="J138" s="9"/>
      <c r="K138" s="12"/>
      <c r="L138" s="12"/>
      <c r="M138" s="12"/>
      <c r="N138" s="12"/>
      <c r="O138" s="11"/>
      <c r="P138" s="1"/>
      <c r="Q138" s="1"/>
    </row>
    <row r="139" spans="1:17" ht="24.95" customHeight="1">
      <c r="A139" s="1"/>
      <c r="B139" s="165" t="s">
        <v>19</v>
      </c>
      <c r="C139" s="165"/>
      <c r="D139" s="165"/>
      <c r="E139" s="165"/>
      <c r="F139" s="165"/>
      <c r="G139" s="165"/>
      <c r="H139" s="1"/>
      <c r="I139" s="7"/>
      <c r="J139" s="165" t="s">
        <v>19</v>
      </c>
      <c r="K139" s="165"/>
      <c r="L139" s="165"/>
      <c r="M139" s="165"/>
      <c r="N139" s="165"/>
      <c r="O139" s="165"/>
      <c r="P139" s="1"/>
      <c r="Q139" s="1"/>
    </row>
    <row r="140" spans="1:17" ht="12" hidden="1" customHeight="1" outlineLevel="1">
      <c r="A140" s="1"/>
      <c r="B140" s="1"/>
      <c r="C140" s="4"/>
      <c r="D140" s="1"/>
      <c r="E140" s="1"/>
      <c r="F140" s="1"/>
      <c r="G140" s="1"/>
      <c r="H140" s="1"/>
      <c r="I140" s="7"/>
      <c r="J140" s="9"/>
      <c r="K140" s="1"/>
      <c r="L140" s="1"/>
      <c r="M140" s="1"/>
      <c r="N140" s="1"/>
      <c r="O140" s="1"/>
      <c r="P140" s="1"/>
      <c r="Q140" s="1"/>
    </row>
    <row r="141" spans="1:17" ht="24.95" hidden="1" customHeight="1" outlineLevel="1">
      <c r="A141" s="1"/>
      <c r="B141" s="10">
        <v>5.0999999999999996</v>
      </c>
      <c r="C141" s="164" t="s">
        <v>45</v>
      </c>
      <c r="D141" s="164"/>
      <c r="E141" s="164"/>
      <c r="F141" s="164"/>
      <c r="G141" s="164"/>
      <c r="H141" s="1"/>
      <c r="I141" s="7"/>
      <c r="J141" s="13"/>
      <c r="K141" s="163"/>
      <c r="L141" s="163"/>
      <c r="M141" s="163"/>
      <c r="N141" s="163"/>
      <c r="O141" s="163"/>
      <c r="P141" s="1"/>
      <c r="Q141" s="1"/>
    </row>
    <row r="142" spans="1:17" ht="12" hidden="1" customHeight="1" outlineLevel="1">
      <c r="A142" s="1"/>
      <c r="B142" s="9"/>
      <c r="C142" s="5"/>
      <c r="D142" s="5"/>
      <c r="E142" s="5"/>
      <c r="F142" s="5"/>
      <c r="G142" s="11"/>
      <c r="H142" s="1"/>
      <c r="I142" s="7"/>
      <c r="J142" s="4"/>
      <c r="K142" s="12"/>
      <c r="L142" s="12"/>
      <c r="M142" s="12"/>
      <c r="N142" s="12"/>
      <c r="O142" s="11"/>
      <c r="P142" s="1"/>
      <c r="Q142" s="1"/>
    </row>
    <row r="143" spans="1:17" ht="24.95" hidden="1" customHeight="1" outlineLevel="1">
      <c r="A143" s="1"/>
      <c r="B143" s="10">
        <v>5.2</v>
      </c>
      <c r="C143" s="164" t="s">
        <v>46</v>
      </c>
      <c r="D143" s="164"/>
      <c r="E143" s="164"/>
      <c r="F143" s="164"/>
      <c r="G143" s="164"/>
      <c r="H143" s="1"/>
      <c r="I143" s="7"/>
      <c r="J143" s="13"/>
      <c r="K143" s="163"/>
      <c r="L143" s="163"/>
      <c r="M143" s="163"/>
      <c r="N143" s="163"/>
      <c r="O143" s="163"/>
      <c r="P143" s="1"/>
      <c r="Q143" s="1"/>
    </row>
    <row r="144" spans="1:17" ht="12" hidden="1" customHeight="1" outlineLevel="1">
      <c r="A144" s="1"/>
      <c r="B144" s="9"/>
      <c r="C144" s="5"/>
      <c r="D144" s="5"/>
      <c r="E144" s="5"/>
      <c r="F144" s="5"/>
      <c r="G144" s="11"/>
      <c r="J144" s="9"/>
      <c r="K144" s="12"/>
      <c r="L144" s="12"/>
      <c r="M144" s="12"/>
      <c r="N144" s="12"/>
      <c r="O144" s="11"/>
      <c r="P144" s="1"/>
      <c r="Q144" s="1"/>
    </row>
    <row r="145" spans="1:17" ht="24.95" hidden="1" customHeight="1" outlineLevel="1">
      <c r="A145" s="1"/>
      <c r="B145" s="10">
        <v>5.3</v>
      </c>
      <c r="C145" s="164" t="s">
        <v>45</v>
      </c>
      <c r="D145" s="164"/>
      <c r="E145" s="164"/>
      <c r="F145" s="164"/>
      <c r="G145" s="164"/>
      <c r="H145" s="1"/>
      <c r="I145" s="7"/>
      <c r="J145" s="13"/>
      <c r="K145" s="163"/>
      <c r="L145" s="163"/>
      <c r="M145" s="163"/>
      <c r="N145" s="163"/>
      <c r="O145" s="163"/>
      <c r="P145" s="1"/>
      <c r="Q145" s="1"/>
    </row>
    <row r="146" spans="1:17" ht="12" customHeight="1" collapsed="1">
      <c r="A146" s="1"/>
      <c r="B146" s="9"/>
      <c r="C146" s="5"/>
      <c r="D146" s="5"/>
      <c r="E146" s="5"/>
      <c r="F146" s="5"/>
      <c r="G146" s="11"/>
      <c r="H146" s="1"/>
      <c r="I146" s="7"/>
      <c r="J146" s="4"/>
      <c r="K146" s="1"/>
      <c r="L146" s="1"/>
      <c r="M146" s="1"/>
      <c r="N146" s="1"/>
      <c r="O146" s="1"/>
      <c r="P146" s="1"/>
      <c r="Q146" s="1"/>
    </row>
    <row r="147" spans="1:17" ht="24.95" customHeight="1">
      <c r="A147" s="1"/>
      <c r="B147" s="165" t="s">
        <v>20</v>
      </c>
      <c r="C147" s="165"/>
      <c r="D147" s="165"/>
      <c r="E147" s="165"/>
      <c r="F147" s="165"/>
      <c r="G147" s="165"/>
      <c r="I147" s="7"/>
      <c r="J147" s="165" t="s">
        <v>20</v>
      </c>
      <c r="K147" s="165"/>
      <c r="L147" s="165"/>
      <c r="M147" s="165"/>
      <c r="N147" s="165"/>
      <c r="O147" s="165"/>
      <c r="P147" s="1"/>
      <c r="Q147" s="1"/>
    </row>
    <row r="148" spans="1:17" ht="12" hidden="1" customHeight="1" outlineLevel="1">
      <c r="A148" s="1"/>
      <c r="B148" s="4"/>
      <c r="C148" s="1"/>
      <c r="D148" s="1"/>
      <c r="E148" s="1"/>
      <c r="F148" s="1"/>
      <c r="G148" s="1"/>
      <c r="H148" s="1"/>
      <c r="I148" s="7"/>
      <c r="J148" s="4"/>
      <c r="K148" s="1"/>
      <c r="L148" s="1"/>
      <c r="M148" s="1"/>
      <c r="N148" s="1"/>
      <c r="O148" s="1"/>
      <c r="P148" s="1"/>
      <c r="Q148" s="1"/>
    </row>
    <row r="149" spans="1:17" ht="24.95" hidden="1" customHeight="1" outlineLevel="1">
      <c r="A149" s="1"/>
      <c r="B149" s="10">
        <v>5.0999999999999996</v>
      </c>
      <c r="C149" s="164" t="s">
        <v>47</v>
      </c>
      <c r="D149" s="164"/>
      <c r="E149" s="164"/>
      <c r="F149" s="164"/>
      <c r="G149" s="164"/>
      <c r="H149" s="1"/>
      <c r="I149" s="7"/>
      <c r="J149" s="13"/>
      <c r="K149" s="163"/>
      <c r="L149" s="163"/>
      <c r="M149" s="163"/>
      <c r="N149" s="163"/>
      <c r="O149" s="163"/>
      <c r="P149" s="1"/>
      <c r="Q149" s="1"/>
    </row>
    <row r="150" spans="1:17" ht="12" hidden="1" customHeight="1" outlineLevel="1">
      <c r="A150" s="1"/>
      <c r="B150" s="9"/>
      <c r="C150" s="1"/>
      <c r="D150" s="1"/>
      <c r="E150" s="1"/>
      <c r="F150" s="1"/>
      <c r="G150" s="1"/>
      <c r="H150" s="1"/>
      <c r="I150" s="1"/>
      <c r="J150" s="4"/>
      <c r="K150" s="1"/>
      <c r="L150" s="1"/>
      <c r="M150" s="1"/>
      <c r="N150" s="1"/>
      <c r="O150" s="1"/>
      <c r="P150" s="1"/>
      <c r="Q150" s="1"/>
    </row>
    <row r="151" spans="1:17" ht="24.95" hidden="1" customHeight="1" outlineLevel="1">
      <c r="A151" s="1"/>
      <c r="B151" s="10">
        <v>5.2</v>
      </c>
      <c r="C151" s="164" t="s">
        <v>48</v>
      </c>
      <c r="D151" s="164"/>
      <c r="E151" s="164"/>
      <c r="F151" s="164"/>
      <c r="G151" s="164"/>
      <c r="H151" s="1"/>
      <c r="I151" s="7"/>
      <c r="J151" s="13"/>
      <c r="K151" s="163"/>
      <c r="L151" s="163"/>
      <c r="M151" s="163"/>
      <c r="N151" s="163"/>
      <c r="O151" s="163"/>
      <c r="P151" s="1"/>
      <c r="Q151" s="1"/>
    </row>
    <row r="152" spans="1:17" ht="12" customHeight="1" collapsed="1">
      <c r="A152" s="1"/>
      <c r="B152" s="1"/>
      <c r="C152" s="4"/>
      <c r="D152" s="1"/>
      <c r="E152" s="1"/>
      <c r="F152" s="1"/>
      <c r="G152" s="1"/>
      <c r="H152" s="1"/>
      <c r="I152" s="1"/>
      <c r="J152" s="4"/>
      <c r="K152" s="1"/>
      <c r="L152" s="1"/>
      <c r="M152" s="1"/>
      <c r="N152" s="1"/>
      <c r="O152" s="1"/>
      <c r="P152" s="1"/>
      <c r="Q152" s="1"/>
    </row>
    <row r="153" spans="1:17" ht="50.1" customHeight="1">
      <c r="A153" s="1"/>
      <c r="B153" s="6">
        <v>7</v>
      </c>
      <c r="C153" s="169" t="s">
        <v>49</v>
      </c>
      <c r="D153" s="169"/>
      <c r="E153" s="169"/>
      <c r="F153" s="169"/>
      <c r="G153" s="169"/>
      <c r="H153" s="1"/>
      <c r="I153" s="1"/>
      <c r="J153" s="6">
        <v>8</v>
      </c>
      <c r="K153" s="169" t="s">
        <v>50</v>
      </c>
      <c r="L153" s="169"/>
      <c r="M153" s="169"/>
      <c r="N153" s="169"/>
      <c r="O153" s="169"/>
      <c r="P153" s="1"/>
      <c r="Q153" s="1"/>
    </row>
    <row r="154" spans="1:17" ht="12" customHeight="1">
      <c r="A154" s="1"/>
      <c r="B154" s="7"/>
      <c r="C154" s="5"/>
      <c r="D154" s="5"/>
      <c r="E154" s="5"/>
      <c r="F154" s="5"/>
      <c r="G154" s="8"/>
      <c r="H154" s="1"/>
      <c r="I154" s="1"/>
      <c r="J154" s="7"/>
      <c r="K154" s="5"/>
      <c r="L154" s="5"/>
      <c r="M154" s="5"/>
      <c r="N154" s="5"/>
      <c r="O154" s="8"/>
      <c r="P154" s="1"/>
      <c r="Q154" s="1"/>
    </row>
    <row r="155" spans="1:17" ht="24.95" customHeight="1">
      <c r="A155" s="1"/>
      <c r="B155" s="165" t="s">
        <v>5</v>
      </c>
      <c r="C155" s="165"/>
      <c r="D155" s="165"/>
      <c r="E155" s="165"/>
      <c r="F155" s="165"/>
      <c r="G155" s="165"/>
      <c r="H155" s="1"/>
      <c r="I155" s="1"/>
      <c r="J155" s="165" t="s">
        <v>5</v>
      </c>
      <c r="K155" s="165"/>
      <c r="L155" s="165"/>
      <c r="M155" s="165"/>
      <c r="N155" s="165"/>
      <c r="O155" s="165"/>
      <c r="P155" s="1"/>
      <c r="Q155" s="1"/>
    </row>
    <row r="156" spans="1:17" ht="12" hidden="1" customHeight="1" outlineLevel="1">
      <c r="A156" s="1"/>
      <c r="B156" s="9"/>
      <c r="C156" s="4"/>
      <c r="D156" s="1"/>
      <c r="E156" s="1"/>
      <c r="F156" s="1"/>
      <c r="G156" s="1"/>
      <c r="H156" s="1"/>
      <c r="I156" s="1"/>
      <c r="J156" s="9"/>
      <c r="K156" s="4"/>
      <c r="L156" s="1"/>
      <c r="M156" s="1"/>
      <c r="N156" s="1"/>
      <c r="O156" s="1"/>
      <c r="P156" s="1"/>
      <c r="Q156" s="1"/>
    </row>
    <row r="157" spans="1:17" ht="24.95" hidden="1" customHeight="1" outlineLevel="1">
      <c r="A157" s="1"/>
      <c r="B157" s="10">
        <v>7.1</v>
      </c>
      <c r="C157" s="164" t="s">
        <v>51</v>
      </c>
      <c r="D157" s="164"/>
      <c r="E157" s="164"/>
      <c r="F157" s="164"/>
      <c r="G157" s="164"/>
      <c r="H157" s="1"/>
      <c r="I157" s="1"/>
      <c r="J157" s="13"/>
      <c r="K157" s="163"/>
      <c r="L157" s="163"/>
      <c r="M157" s="163"/>
      <c r="N157" s="163"/>
      <c r="O157" s="163"/>
      <c r="P157" s="1"/>
      <c r="Q157" s="1"/>
    </row>
    <row r="158" spans="1:17" ht="12" hidden="1" customHeight="1" outlineLevel="1">
      <c r="A158" s="1"/>
      <c r="B158" s="9"/>
      <c r="C158" s="5"/>
      <c r="D158" s="5"/>
      <c r="E158" s="5"/>
      <c r="F158" s="5"/>
      <c r="G158" s="11"/>
      <c r="H158" s="1"/>
      <c r="I158" s="1"/>
      <c r="J158" s="9"/>
      <c r="K158" s="5"/>
      <c r="L158" s="5"/>
      <c r="M158" s="5"/>
      <c r="N158" s="5"/>
      <c r="O158" s="11"/>
      <c r="P158" s="1"/>
      <c r="Q158" s="1"/>
    </row>
    <row r="159" spans="1:17" ht="24.95" hidden="1" customHeight="1" outlineLevel="1">
      <c r="A159" s="1"/>
      <c r="B159" s="10">
        <v>7.2</v>
      </c>
      <c r="C159" s="164" t="s">
        <v>52</v>
      </c>
      <c r="D159" s="164"/>
      <c r="E159" s="164"/>
      <c r="F159" s="164"/>
      <c r="G159" s="164"/>
      <c r="H159" s="1"/>
      <c r="I159" s="1"/>
      <c r="J159" s="13"/>
      <c r="K159" s="163"/>
      <c r="L159" s="163"/>
      <c r="M159" s="163"/>
      <c r="N159" s="163"/>
      <c r="O159" s="163"/>
      <c r="P159" s="1"/>
      <c r="Q159" s="1"/>
    </row>
    <row r="160" spans="1:17" ht="12" customHeight="1" collapsed="1">
      <c r="A160" s="1"/>
      <c r="B160" s="1"/>
      <c r="C160" s="4"/>
      <c r="D160" s="1"/>
      <c r="E160" s="1"/>
      <c r="F160" s="1"/>
      <c r="G160" s="1"/>
      <c r="H160" s="1"/>
      <c r="I160" s="1"/>
      <c r="J160" s="1"/>
      <c r="K160" s="4"/>
      <c r="L160" s="1"/>
      <c r="M160" s="1"/>
      <c r="N160" s="1"/>
      <c r="O160" s="1"/>
      <c r="P160" s="1"/>
      <c r="Q160" s="1"/>
    </row>
    <row r="161" spans="1:17" ht="24.95" customHeight="1">
      <c r="A161" s="1"/>
      <c r="B161" s="165" t="s">
        <v>19</v>
      </c>
      <c r="C161" s="165"/>
      <c r="D161" s="165"/>
      <c r="E161" s="165"/>
      <c r="F161" s="165"/>
      <c r="G161" s="165"/>
      <c r="H161" s="1"/>
      <c r="I161" s="1"/>
      <c r="J161" s="165" t="s">
        <v>19</v>
      </c>
      <c r="K161" s="165"/>
      <c r="L161" s="165"/>
      <c r="M161" s="165"/>
      <c r="N161" s="165"/>
      <c r="O161" s="165"/>
      <c r="P161" s="1"/>
      <c r="Q161" s="1"/>
    </row>
    <row r="162" spans="1:17" ht="12" hidden="1" customHeight="1" outlineLevel="1">
      <c r="A162" s="1"/>
      <c r="B162" s="9"/>
      <c r="C162" s="5"/>
      <c r="D162" s="5"/>
      <c r="E162" s="5"/>
      <c r="F162" s="5"/>
      <c r="G162" s="11"/>
      <c r="H162" s="1"/>
      <c r="I162" s="1"/>
      <c r="J162" s="9"/>
      <c r="K162" s="5"/>
      <c r="L162" s="5"/>
      <c r="M162" s="5"/>
      <c r="N162" s="5"/>
      <c r="O162" s="11"/>
      <c r="P162" s="1"/>
      <c r="Q162" s="1"/>
    </row>
    <row r="163" spans="1:17" ht="24.95" hidden="1" customHeight="1" outlineLevel="1">
      <c r="A163" s="1"/>
      <c r="B163" s="10">
        <v>7.1</v>
      </c>
      <c r="C163" s="164" t="s">
        <v>51</v>
      </c>
      <c r="D163" s="164"/>
      <c r="E163" s="164"/>
      <c r="F163" s="164"/>
      <c r="G163" s="164"/>
      <c r="H163" s="1"/>
      <c r="I163" s="1"/>
      <c r="J163" s="13"/>
      <c r="K163" s="163"/>
      <c r="L163" s="163"/>
      <c r="M163" s="163"/>
      <c r="N163" s="163"/>
      <c r="O163" s="163"/>
      <c r="P163" s="1"/>
      <c r="Q163" s="1"/>
    </row>
    <row r="164" spans="1:17" ht="12" hidden="1" customHeight="1" outlineLevel="1">
      <c r="A164" s="1"/>
      <c r="B164" s="9"/>
      <c r="C164" s="5"/>
      <c r="D164" s="5"/>
      <c r="E164" s="5"/>
      <c r="F164" s="5"/>
      <c r="G164" s="11"/>
      <c r="H164" s="1"/>
      <c r="I164" s="1"/>
      <c r="J164" s="9"/>
      <c r="K164" s="5"/>
      <c r="L164" s="5"/>
      <c r="M164" s="5"/>
      <c r="N164" s="5"/>
      <c r="O164" s="11"/>
      <c r="P164" s="1"/>
      <c r="Q164" s="1"/>
    </row>
    <row r="165" spans="1:17" ht="24.95" hidden="1" customHeight="1" outlineLevel="1">
      <c r="A165" s="1"/>
      <c r="B165" s="10">
        <v>7.2</v>
      </c>
      <c r="C165" s="164" t="s">
        <v>52</v>
      </c>
      <c r="D165" s="164"/>
      <c r="E165" s="164"/>
      <c r="F165" s="164"/>
      <c r="G165" s="164"/>
      <c r="H165" s="1"/>
      <c r="I165" s="1"/>
      <c r="J165" s="13"/>
      <c r="K165" s="163"/>
      <c r="L165" s="163"/>
      <c r="M165" s="163"/>
      <c r="N165" s="163"/>
      <c r="O165" s="163"/>
      <c r="P165" s="1"/>
      <c r="Q165" s="1"/>
    </row>
    <row r="166" spans="1:17" ht="12" customHeight="1" collapsed="1">
      <c r="A166" s="1"/>
      <c r="B166" s="9"/>
      <c r="C166" s="5"/>
      <c r="D166" s="5"/>
      <c r="E166" s="5"/>
      <c r="F166" s="5"/>
      <c r="G166" s="11"/>
      <c r="H166" s="1"/>
      <c r="I166" s="1"/>
      <c r="J166" s="9"/>
      <c r="K166" s="5"/>
      <c r="L166" s="5"/>
      <c r="M166" s="5"/>
      <c r="N166" s="5"/>
      <c r="O166" s="11"/>
      <c r="P166" s="1"/>
      <c r="Q166" s="1"/>
    </row>
    <row r="167" spans="1:17" ht="24.95" customHeight="1">
      <c r="A167" s="1"/>
      <c r="B167" s="165" t="s">
        <v>20</v>
      </c>
      <c r="C167" s="165"/>
      <c r="D167" s="165"/>
      <c r="E167" s="165"/>
      <c r="F167" s="165"/>
      <c r="G167" s="165"/>
      <c r="H167" s="1"/>
      <c r="I167" s="1"/>
      <c r="J167" s="165" t="s">
        <v>20</v>
      </c>
      <c r="K167" s="165"/>
      <c r="L167" s="165"/>
      <c r="M167" s="165"/>
      <c r="N167" s="165"/>
      <c r="O167" s="165"/>
      <c r="P167" s="1"/>
      <c r="Q167" s="1"/>
    </row>
    <row r="168" spans="1:17" ht="12" customHeight="1">
      <c r="A168" s="1"/>
      <c r="B168" s="9"/>
      <c r="C168" s="5"/>
      <c r="D168" s="5"/>
      <c r="E168" s="5"/>
      <c r="F168" s="5"/>
      <c r="G168" s="11"/>
      <c r="H168" s="1"/>
      <c r="I168" s="1"/>
      <c r="J168" s="9"/>
      <c r="K168" s="5"/>
      <c r="L168" s="5"/>
      <c r="M168" s="5"/>
      <c r="N168" s="5"/>
      <c r="O168" s="11"/>
      <c r="P168" s="1"/>
      <c r="Q168" s="1"/>
    </row>
    <row r="169" spans="1:17" ht="12" customHeight="1">
      <c r="A169" s="1"/>
      <c r="B169" s="9"/>
      <c r="C169" s="5"/>
      <c r="D169" s="5"/>
      <c r="E169" s="5"/>
      <c r="F169" s="5"/>
      <c r="G169" s="11"/>
      <c r="H169" s="1"/>
      <c r="I169" s="1"/>
      <c r="J169" s="9"/>
      <c r="K169" s="5"/>
      <c r="L169" s="5"/>
      <c r="M169" s="5"/>
      <c r="N169" s="5"/>
      <c r="O169" s="11"/>
      <c r="P169" s="1"/>
      <c r="Q169" s="1"/>
    </row>
    <row r="170" spans="1:17" ht="12" customHeight="1">
      <c r="A170" s="1"/>
      <c r="B170" s="9"/>
      <c r="C170" s="5"/>
      <c r="D170" s="5"/>
      <c r="E170" s="5"/>
      <c r="F170" s="5"/>
      <c r="G170" s="11"/>
      <c r="H170" s="1"/>
      <c r="I170" s="1"/>
      <c r="J170" s="9"/>
      <c r="K170" s="5"/>
      <c r="L170" s="5"/>
      <c r="M170" s="5"/>
      <c r="N170" s="5"/>
      <c r="O170" s="11"/>
      <c r="P170" s="1"/>
      <c r="Q170" s="1"/>
    </row>
    <row r="171" spans="1:17" ht="12" customHeight="1">
      <c r="A171" s="1"/>
      <c r="B171" s="9"/>
      <c r="C171" s="5"/>
      <c r="D171" s="5"/>
      <c r="E171" s="5"/>
      <c r="F171" s="5"/>
      <c r="G171" s="11"/>
      <c r="H171" s="1"/>
      <c r="I171" s="1"/>
      <c r="J171" s="9"/>
      <c r="K171" s="5"/>
      <c r="L171" s="5"/>
      <c r="M171" s="5"/>
      <c r="N171" s="5"/>
      <c r="O171" s="11"/>
      <c r="P171" s="1"/>
      <c r="Q171" s="1"/>
    </row>
  </sheetData>
  <mergeCells count="131">
    <mergeCell ref="C165:G165"/>
    <mergeCell ref="K165:O165"/>
    <mergeCell ref="B167:G167"/>
    <mergeCell ref="J167:O167"/>
    <mergeCell ref="C151:G151"/>
    <mergeCell ref="K151:O151"/>
    <mergeCell ref="C153:G153"/>
    <mergeCell ref="K153:O153"/>
    <mergeCell ref="C163:G163"/>
    <mergeCell ref="B161:G161"/>
    <mergeCell ref="J161:O161"/>
    <mergeCell ref="B155:G155"/>
    <mergeCell ref="J155:O155"/>
    <mergeCell ref="C157:G157"/>
    <mergeCell ref="K157:O157"/>
    <mergeCell ref="C159:G159"/>
    <mergeCell ref="K159:O159"/>
    <mergeCell ref="K163:O163"/>
    <mergeCell ref="C145:G145"/>
    <mergeCell ref="K145:O145"/>
    <mergeCell ref="B139:G139"/>
    <mergeCell ref="J139:O139"/>
    <mergeCell ref="K141:O141"/>
    <mergeCell ref="B147:G147"/>
    <mergeCell ref="J147:O147"/>
    <mergeCell ref="C149:G149"/>
    <mergeCell ref="K149:O149"/>
    <mergeCell ref="C141:G141"/>
    <mergeCell ref="C143:G143"/>
    <mergeCell ref="C133:G133"/>
    <mergeCell ref="K133:O133"/>
    <mergeCell ref="C135:G135"/>
    <mergeCell ref="K135:O135"/>
    <mergeCell ref="C137:G137"/>
    <mergeCell ref="K137:O137"/>
    <mergeCell ref="K143:O143"/>
    <mergeCell ref="K105:O105"/>
    <mergeCell ref="C127:G127"/>
    <mergeCell ref="C129:G129"/>
    <mergeCell ref="K129:O129"/>
    <mergeCell ref="B131:G131"/>
    <mergeCell ref="J131:O131"/>
    <mergeCell ref="B121:G121"/>
    <mergeCell ref="J121:O121"/>
    <mergeCell ref="C123:G123"/>
    <mergeCell ref="K123:O123"/>
    <mergeCell ref="C125:G125"/>
    <mergeCell ref="K125:O125"/>
    <mergeCell ref="C87:G87"/>
    <mergeCell ref="K87:O87"/>
    <mergeCell ref="C89:G89"/>
    <mergeCell ref="K89:O89"/>
    <mergeCell ref="K91:O91"/>
    <mergeCell ref="K93:O93"/>
    <mergeCell ref="B81:G81"/>
    <mergeCell ref="J81:O81"/>
    <mergeCell ref="C83:G83"/>
    <mergeCell ref="K83:O83"/>
    <mergeCell ref="C85:G85"/>
    <mergeCell ref="K85:O85"/>
    <mergeCell ref="K67:O67"/>
    <mergeCell ref="K69:O69"/>
    <mergeCell ref="K71:O71"/>
    <mergeCell ref="K73:O73"/>
    <mergeCell ref="K75:O75"/>
    <mergeCell ref="C79:G79"/>
    <mergeCell ref="K79:O79"/>
    <mergeCell ref="K51:O51"/>
    <mergeCell ref="K53:O53"/>
    <mergeCell ref="B61:G61"/>
    <mergeCell ref="J61:O61"/>
    <mergeCell ref="K63:O63"/>
    <mergeCell ref="K65:O65"/>
    <mergeCell ref="K55:O55"/>
    <mergeCell ref="K57:O57"/>
    <mergeCell ref="K59:O59"/>
    <mergeCell ref="K77:O77"/>
    <mergeCell ref="C43:G43"/>
    <mergeCell ref="K43:O43"/>
    <mergeCell ref="C45:G45"/>
    <mergeCell ref="K45:O45"/>
    <mergeCell ref="K47:O47"/>
    <mergeCell ref="K49:O49"/>
    <mergeCell ref="K27:O27"/>
    <mergeCell ref="K33:O33"/>
    <mergeCell ref="K37:O37"/>
    <mergeCell ref="B39:G39"/>
    <mergeCell ref="J39:O39"/>
    <mergeCell ref="C41:G41"/>
    <mergeCell ref="K41:O41"/>
    <mergeCell ref="K29:O29"/>
    <mergeCell ref="K31:O31"/>
    <mergeCell ref="K35:O35"/>
    <mergeCell ref="C19:G19"/>
    <mergeCell ref="K19:O19"/>
    <mergeCell ref="C21:G21"/>
    <mergeCell ref="K21:O21"/>
    <mergeCell ref="K23:O23"/>
    <mergeCell ref="K25:O25"/>
    <mergeCell ref="A1:P8"/>
    <mergeCell ref="B10:O10"/>
    <mergeCell ref="B11:O13"/>
    <mergeCell ref="C15:G15"/>
    <mergeCell ref="K15:O15"/>
    <mergeCell ref="B17:G17"/>
    <mergeCell ref="J17:O17"/>
    <mergeCell ref="C23:G23"/>
    <mergeCell ref="C95:G95"/>
    <mergeCell ref="K95:O95"/>
    <mergeCell ref="C97:G97"/>
    <mergeCell ref="K97:O97"/>
    <mergeCell ref="C99:G99"/>
    <mergeCell ref="K99:O99"/>
    <mergeCell ref="K127:O127"/>
    <mergeCell ref="C115:G115"/>
    <mergeCell ref="K115:O115"/>
    <mergeCell ref="C117:G117"/>
    <mergeCell ref="K117:O117"/>
    <mergeCell ref="C119:G119"/>
    <mergeCell ref="K119:O119"/>
    <mergeCell ref="C107:G107"/>
    <mergeCell ref="K107:O107"/>
    <mergeCell ref="C109:G109"/>
    <mergeCell ref="K109:O109"/>
    <mergeCell ref="K111:O111"/>
    <mergeCell ref="K113:O113"/>
    <mergeCell ref="B101:G101"/>
    <mergeCell ref="J101:O101"/>
    <mergeCell ref="C103:G103"/>
    <mergeCell ref="K103:O103"/>
    <mergeCell ref="C105:G105"/>
  </mergeCells>
  <hyperlinks>
    <hyperlink ref="J63" location="'Tabla 2.1.'!A1" display="'Tabla 2.1.'!A1" xr:uid="{27F7D1EA-39CC-42A0-B405-AFB555A532E8}"/>
    <hyperlink ref="J65" location="'Tabla 2.2.'!A1" display="'Tabla 2.2.'!A1" xr:uid="{5AA8B7C1-C66F-4772-936F-1926F3BF3B75}"/>
    <hyperlink ref="J67" location="'Tabla 2.3.'!A1" display="'Tabla 2.3.'!A1" xr:uid="{64C616E9-4491-4C26-8F21-5F8FECE6393F}"/>
    <hyperlink ref="J69" location="'Tabla 2.4.'!A1" display="'Tabla 2.4.'!A1" xr:uid="{FA11EC79-D9FC-4829-8DCB-DECC034F8F4F}"/>
    <hyperlink ref="J71" location="'Tabla 2.5.'!A1" display="'Tabla 2.5.'!A1" xr:uid="{1BA9235A-930D-4785-9BA2-F80E2413D082}"/>
    <hyperlink ref="J73" location="'Tabla 2.6.'!A1" display="'Tabla 2.6.'!A1" xr:uid="{7382AA48-3844-463F-8E31-112121CCEA77}"/>
    <hyperlink ref="J75" location="'Tabla 2.7.'!A1" display="'Tabla 2.7.'!A1" xr:uid="{E9B1BDED-E151-4129-9FEE-8671492A7C6D}"/>
    <hyperlink ref="J83" location="'Cuadro 4.1.'!A1" display="'Cuadro 4.1.'!A1" xr:uid="{9ECC2149-1425-48AE-80D8-78416F60337E}"/>
    <hyperlink ref="J85" location="'Cuadro 4.2.'!A1" display="'Cuadro 4.2.'!A1" xr:uid="{0BD3E753-A33C-4508-8C0C-A88B82221D8F}"/>
    <hyperlink ref="J87" location="'Cuadro 4.3.'!A1" display="'Cuadro 4.3.'!A1" xr:uid="{E44F33BF-72CB-41C5-A922-39F07E544C69}"/>
    <hyperlink ref="J89" location="'Cuadro 4.4.'!A1" display="'Cuadro 4.4.'!A1" xr:uid="{49728E8B-7A7D-4D5C-98E4-D1DA502CA0F9}"/>
    <hyperlink ref="J103" location="'Gráfica 4.1.'!A1" display="'Gráfica 4.1.'!A1" xr:uid="{FD23A16B-5B6E-4FB8-8A28-5609E8A8397D}"/>
    <hyperlink ref="J107" location="'Gráfica 4.3.'!A1" display="'Gráfica 4.3.'!A1" xr:uid="{6008EFD2-3902-49EA-BD46-6B44C53A524C}"/>
    <hyperlink ref="J109" location="'Gráfica 4.4.'!A1" display="'Gráfica 4.4.'!A1" xr:uid="{73E03027-15F3-4D13-982A-9162E7E6EDEC}"/>
    <hyperlink ref="J123" location="'Tabla 4.1.'!A1" display="'Tabla 4.1.'!A1" xr:uid="{0F6FCA29-656C-4163-BB41-F3CE9204E256}"/>
    <hyperlink ref="J125" location="'Tabla 4.2.'!A1" display="'Tabla 4.2.'!A1" xr:uid="{BA473A1B-BC2D-42B4-B046-A44ADD62F5DE}"/>
    <hyperlink ref="B21" location="'Cuadro 1.2.'!A1" display="'Cuadro 1.2.'!A1" xr:uid="{934E102E-A3BC-4128-8EB6-ADFE6016C7C3}"/>
    <hyperlink ref="B43" location="'Gráfica 1.2.'!A1" display="'Gráfica 1.2.'!A1" xr:uid="{570F3E39-E298-4187-A841-47BD1C79B008}"/>
    <hyperlink ref="B45" location="'Gráfica 1.3.'!A1" display="'Gráfica 1.3.'!A1" xr:uid="{0257BBFE-B47B-445A-8FC4-61BF2CCEC914}"/>
    <hyperlink ref="J19" location="'Cuadro 2.1.'!A1" display="'Cuadro 2.1.'!A1" xr:uid="{24B107EE-5774-4FEC-8CF4-6482A114D84C}"/>
    <hyperlink ref="J21" location="'Cuadro 2.2.'!A1" display="'Cuadro 2.2.'!A1" xr:uid="{91016918-E13C-4CDE-ADB9-2A49CA35391E}"/>
    <hyperlink ref="J23" location="'Cuadro 2.3.'!A1" display="'Cuadro 2.3.'!A1" xr:uid="{A6AF14A3-6C9B-43EA-A0B1-E493750827C4}"/>
    <hyperlink ref="J27" location="'Cuadro 2.5.'!A1" display="'Cuadro 2.5.'!A1" xr:uid="{34EE52DF-BB56-47E9-B5BF-9322AF98E5DF}"/>
    <hyperlink ref="J33" location="'Cuadro 2.8.'!A1" display="'Cuadro 2.8.'!A1" xr:uid="{B9FC7220-A019-4098-B975-53B3CF887924}"/>
    <hyperlink ref="J37" location="'Cuadro 2.10'!A1" display="'Cuadro 2.10'!A1" xr:uid="{0DF33BAC-E49C-4502-BF27-A3A58649A039}"/>
    <hyperlink ref="J41" location="'Gráfica 2.1.'!A1" display="'Gráfica 2.1.'!A1" xr:uid="{074A3FFE-12FA-49CF-A617-EC36BEF1C4A9}"/>
    <hyperlink ref="J43" location="'Gráfica 2.2.'!A1" display="'Gráfica 2.2.'!A1" xr:uid="{5E24E71F-8D03-4A8F-B4A7-3EC9457C2FB4}"/>
    <hyperlink ref="J45" location="'Gráfica 2.3.'!A1" display="'Gráfica 2.3.'!A1" xr:uid="{03B87835-69F9-4283-B2CF-FA39FFD0B839}"/>
    <hyperlink ref="J49" location="'Gráfica 2.5.'!A1" display="'Gráfica 2.5.'!A1" xr:uid="{643E7857-C158-4DEA-AFC0-7C2DED1E8F82}"/>
    <hyperlink ref="J51" location="'Gráfica 2.6.'!A1" display="'Gráfica 2.6.'!A1" xr:uid="{26EC0FE0-FC4E-46D3-9122-5898E5F960B1}"/>
    <hyperlink ref="J53" location="'Gráfica 2.7.'!A1" display="'Gráfica 2.7.'!A1" xr:uid="{AC872BFA-31D0-456F-AE20-3D4838DEEB7A}"/>
    <hyperlink ref="B157" location="'Cuadro 7.1.'!A1" display="'Cuadro 7.1.'!A1" xr:uid="{CC6F36D4-D2D4-4EC1-A27B-7BEACA5F3D0D}"/>
    <hyperlink ref="B159" location="'Cuadro 7.2.'!A1" display="'Cuadro 7.2.'!A1" xr:uid="{0C0F0269-D8D4-4A9D-9CD7-C9D471CD01A8}"/>
    <hyperlink ref="B163" location="'Gráfica 7.1.'!A1" display="'Gráfica 7.1.'!A1" xr:uid="{A26AA62E-F975-4BCD-A3D2-1040552139FF}"/>
    <hyperlink ref="B165" location="'Gráfica 7.2.'!A1" display="'Gráfica 7.2.'!A1" xr:uid="{173F136E-053F-4AB1-827A-EDFC22F97B1E}"/>
    <hyperlink ref="J91" location="'Cuadro 4.5.'!A1" display="'Cuadro 4.5.'!A1" xr:uid="{0AB88B77-4BED-4C63-BC38-2447D6E8A052}"/>
    <hyperlink ref="J93" location="'Cuadro 4.6.'!A1" display="'Cuadro 4.6.'!A1" xr:uid="{3C0D23D0-CDBA-47CC-AD71-9A8FAAA49079}"/>
    <hyperlink ref="J111" location="'Gráfica 4.5.'!A1" display="'Gráfica 4.5.'!A1" xr:uid="{35CEE1B4-E53C-44B3-A00F-E548707DF39E}"/>
    <hyperlink ref="J113" location="'Gráfica 4.6.'!A1" display="'Gráfica 4.6.'!A1" xr:uid="{F8CA5B87-D940-4ABA-9438-7E4A513C8E6D}"/>
    <hyperlink ref="B149" location="'Tabla 5.1.'!A1" display="'Tabla 5.1.'!A1" xr:uid="{487B7DC4-F6F3-4F03-B2F0-CF868911A517}"/>
    <hyperlink ref="B151" location="'Tabla 5.2.'!A1" display="'Tabla 5.2.'!A1" xr:uid="{47773D1E-35D0-44DA-978C-77FF41E2AE7A}"/>
    <hyperlink ref="B23" location="'Cuadro 1.3.'!A1" display="'Cuadro 1.3.'!A1" xr:uid="{D28C3AEB-04B2-4266-85C2-49451ECE3776}"/>
    <hyperlink ref="B19" location="'Cuadro 1.1.'!A1" display="'Cuadro 1.1.'!A1" xr:uid="{D14A0272-3045-43A1-9BE3-DCD4B1DACDCE}"/>
    <hyperlink ref="B41" location="'Gráfica 1.1.'!A1" display="'Gráfica 1.1.'!A1" xr:uid="{76DEDDBC-3DA1-44F1-B864-9D5E2B514CF3}"/>
    <hyperlink ref="J29" location="'Cuadro 2.6.'!A1" display="'Cuadro 2.6.'!A1" xr:uid="{60A9A14A-05FF-434B-A823-2F974130B7F5}"/>
    <hyperlink ref="J31" location="'Cuadro 2.7.'!A1" display="'Cuadro 2.7.'!A1" xr:uid="{38838FB6-5D8E-4D98-B580-B15538B90DF9}"/>
    <hyperlink ref="J25" location="'Cuadro 2.4.'!A1" display="'Cuadro 2.4.'!A1" xr:uid="{A2E3500E-2D0D-420F-A280-4BF1F1CFFDD3}"/>
    <hyperlink ref="J35" location="'Gráfica 2.9.'!A1" display="'Gráfica 2.9.'!A1" xr:uid="{27C3DF06-D1E1-4ADD-8A94-C1A82DA68B38}"/>
    <hyperlink ref="J55" location="'Cuadro 2.8.'!A1" display="'Cuadro 2.8.'!A1" xr:uid="{B4F9A047-5488-4038-A8C9-5EC5B8843591}"/>
    <hyperlink ref="J59" location="'Gráfica 2.10'!A1" display="'Gráfica 2.10'!A1" xr:uid="{9FC047AA-E6ED-4A4F-90D2-6088A9306EBA}"/>
    <hyperlink ref="J57" location="'Gráfica 2.9.'!A1" display="'Gráfica 2.9.'!A1" xr:uid="{9ED3CFEC-E5D3-491D-9D1E-AD8BFC68297A}"/>
    <hyperlink ref="J47" location="'Gráfica 2.4.'!A1" display="'Gráfica 2.4.'!A1" xr:uid="{6F99A247-A25C-460D-B94A-EB8448FA7491}"/>
    <hyperlink ref="J77" location="'Tabla 2.8.'!A1" display="'Tabla 2.8.'!A1" xr:uid="{B1E3DCB1-ABEE-43F2-A427-E2E472D22F7C}"/>
    <hyperlink ref="J95" location="'Cuadro 4.7.'!A1" display="'Cuadro 4.7.'!A1" xr:uid="{8F04B947-9FD1-4327-9F71-BA0A82A798B7}"/>
    <hyperlink ref="J99" location="'Cuadro 4.9.'!A1" display="'Cuadro 4.9.'!A1" xr:uid="{FD35A8D7-7891-4990-A0F3-9C69875C0F6F}"/>
    <hyperlink ref="J127" location="'Tabla 4.3.'!A1" display="'Tabla 4.3.'!A1" xr:uid="{3659BD49-7EC9-4940-927F-F1C6B56263B4}"/>
    <hyperlink ref="J115" location="'Gráfica 4.7.'!A1" display="'Gráfica 4.7.'!A1" xr:uid="{D03F96C7-2022-495A-AD10-0B7852BF3F76}"/>
    <hyperlink ref="J119" location="'Gráfica 4.9.'!A1" display="'Gráfica 4.9.'!A1" xr:uid="{C7CF0E7C-9BAF-4B7F-86FE-D4F0BBF4B69A}"/>
    <hyperlink ref="J97" location="'Cuadro 4.8.'!A1" display="'Cuadro 4.8.'!A1" xr:uid="{91BA2DF1-8C77-4F71-8E04-DC7D2B22FA6B}"/>
    <hyperlink ref="J105" location="'Gráfica 4.2.'!A1" display="'Gráfica 4.2.'!A1" xr:uid="{0359559A-6270-4AE9-966D-1CCA49ADDFE6}"/>
    <hyperlink ref="J117" location="'Gráfica 4.8.'!A1" display="'Gráfica 4.8.'!A1" xr:uid="{DCBD32CC-633C-4B78-AE43-D86BE8341AD4}"/>
    <hyperlink ref="B133" location="'Cuadro 5.1.'!A1" display="'Cuadro 5.1.'!A1" xr:uid="{D963B6A4-1DC5-42FC-B407-27F172145C91}"/>
    <hyperlink ref="B135" location="'Cuadro 5.2.'!A1" display="'Cuadro 5.2.'!A1" xr:uid="{61CFB3B1-1EDC-4A35-AA4E-5D5E215A6E2D}"/>
    <hyperlink ref="B137" location="'Cuadro 5.3.'!A1" display="'Cuadro 5.3.'!A1" xr:uid="{0E551975-C7C7-44B8-86D4-7A4C498AC621}"/>
    <hyperlink ref="B141" location="'Gráfica 5.1.'!A1" display="'Gráfica 5.1.'!A1" xr:uid="{1CFA34D7-B51E-45BF-8641-C0DC34FEB2A9}"/>
    <hyperlink ref="B143" location="'Gráfica 5.2.'!A1" display="'Gráfica 5.2.'!A1" xr:uid="{447FB26E-7611-4529-8556-099DFBAC2CA2}"/>
    <hyperlink ref="B145" location="'Gráfica 5.3.'!A1" display="'Gráfica 5.3.'!A1" xr:uid="{55A6FA3D-05D6-4523-9D32-405D174F427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D4E73-66A1-4E93-AA20-BFF75DA2C7CC}">
  <sheetPr>
    <tabColor rgb="FF40A682"/>
  </sheetPr>
  <dimension ref="A1:N10"/>
  <sheetViews>
    <sheetView workbookViewId="0">
      <selection activeCell="N1" sqref="N1"/>
    </sheetView>
  </sheetViews>
  <sheetFormatPr defaultColWidth="11.42578125" defaultRowHeight="14.45"/>
  <cols>
    <col min="4" max="4" width="15.28515625" customWidth="1"/>
    <col min="5" max="5" width="15.140625" bestFit="1" customWidth="1"/>
  </cols>
  <sheetData>
    <row r="1" spans="1:14" ht="21">
      <c r="A1" s="42" t="s">
        <v>93</v>
      </c>
      <c r="N1" s="108" t="s">
        <v>54</v>
      </c>
    </row>
    <row r="2" spans="1:14" ht="15.95" thickBot="1">
      <c r="A2" s="17" t="s">
        <v>94</v>
      </c>
    </row>
    <row r="3" spans="1:14" ht="29.45" thickTop="1">
      <c r="A3" s="29" t="s">
        <v>57</v>
      </c>
      <c r="B3" s="29" t="s">
        <v>95</v>
      </c>
      <c r="C3" s="29" t="s">
        <v>96</v>
      </c>
      <c r="D3" s="28" t="s">
        <v>97</v>
      </c>
    </row>
    <row r="4" spans="1:14">
      <c r="A4" s="43">
        <v>2011</v>
      </c>
      <c r="B4" s="43">
        <v>81.2</v>
      </c>
      <c r="C4" s="43">
        <v>47.03</v>
      </c>
      <c r="D4" s="43">
        <f>B4-C4</f>
        <v>34.17</v>
      </c>
    </row>
    <row r="5" spans="1:14">
      <c r="A5" s="18">
        <v>2012</v>
      </c>
      <c r="B5" s="18">
        <v>81.349999999999994</v>
      </c>
      <c r="C5" s="18">
        <v>47.89</v>
      </c>
      <c r="D5" s="18">
        <f t="shared" ref="D5:D8" si="0">B5-C5</f>
        <v>33.459999999999994</v>
      </c>
    </row>
    <row r="6" spans="1:14">
      <c r="A6" s="18">
        <v>2013</v>
      </c>
      <c r="B6" s="18">
        <v>80.650000000000006</v>
      </c>
      <c r="C6" s="18">
        <v>49.28</v>
      </c>
      <c r="D6" s="18">
        <f t="shared" si="0"/>
        <v>31.370000000000005</v>
      </c>
    </row>
    <row r="7" spans="1:14">
      <c r="A7" s="18">
        <v>2014</v>
      </c>
      <c r="B7" s="18">
        <v>80.69</v>
      </c>
      <c r="C7" s="18">
        <v>47.81</v>
      </c>
      <c r="D7" s="18">
        <f t="shared" si="0"/>
        <v>32.879999999999995</v>
      </c>
    </row>
    <row r="8" spans="1:14">
      <c r="A8" s="18">
        <v>2015</v>
      </c>
      <c r="B8" s="18">
        <v>80.23</v>
      </c>
      <c r="C8" s="18">
        <v>46.71</v>
      </c>
      <c r="D8" s="18">
        <f t="shared" si="0"/>
        <v>33.520000000000003</v>
      </c>
    </row>
    <row r="9" spans="1:14" ht="15" thickBot="1">
      <c r="A9" s="21">
        <v>2016</v>
      </c>
      <c r="B9" s="21">
        <v>80.14</v>
      </c>
      <c r="C9" s="21">
        <v>47.26</v>
      </c>
      <c r="D9" s="21">
        <f>B9-C9</f>
        <v>32.880000000000003</v>
      </c>
    </row>
    <row r="10" spans="1:14" ht="15" thickTop="1">
      <c r="A10" t="s">
        <v>98</v>
      </c>
    </row>
  </sheetData>
  <hyperlinks>
    <hyperlink ref="N1" location="Índice!A1" display="ÍNDICE" xr:uid="{AC8A2D5D-6BA6-48F9-87DF-7D5CD218892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1D61-58B0-4652-93BA-0A0D53858017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38AA34EA-5DC1-4167-A256-84002DE23E71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A141-0EBA-4FD4-91EB-E2CCFEB710EF}">
  <sheetPr>
    <tabColor rgb="FF40A682"/>
  </sheetPr>
  <dimension ref="A1:N11"/>
  <sheetViews>
    <sheetView workbookViewId="0">
      <selection activeCell="N1" sqref="N1"/>
    </sheetView>
  </sheetViews>
  <sheetFormatPr defaultColWidth="11.42578125" defaultRowHeight="14.45"/>
  <cols>
    <col min="2" max="3" width="14.5703125" customWidth="1"/>
  </cols>
  <sheetData>
    <row r="1" spans="1:14" ht="21">
      <c r="A1" s="42" t="s">
        <v>99</v>
      </c>
      <c r="N1" s="108" t="s">
        <v>54</v>
      </c>
    </row>
    <row r="2" spans="1:14" ht="15.95" thickBot="1">
      <c r="A2" s="44" t="s">
        <v>94</v>
      </c>
    </row>
    <row r="3" spans="1:14" ht="15" thickTop="1">
      <c r="A3" s="171" t="s">
        <v>57</v>
      </c>
      <c r="B3" s="173" t="s">
        <v>100</v>
      </c>
      <c r="C3" s="173"/>
    </row>
    <row r="4" spans="1:14">
      <c r="A4" s="172"/>
      <c r="B4" s="39" t="s">
        <v>95</v>
      </c>
      <c r="C4" s="39" t="s">
        <v>96</v>
      </c>
    </row>
    <row r="5" spans="1:14">
      <c r="A5" s="45">
        <v>2011</v>
      </c>
      <c r="B5" s="45">
        <v>18.8</v>
      </c>
      <c r="C5" s="48">
        <v>53</v>
      </c>
    </row>
    <row r="6" spans="1:14">
      <c r="A6" s="45">
        <v>2012</v>
      </c>
      <c r="B6" s="45">
        <v>18.600000000000001</v>
      </c>
      <c r="C6" s="45">
        <v>52.1</v>
      </c>
    </row>
    <row r="7" spans="1:14">
      <c r="A7" s="45">
        <v>2013</v>
      </c>
      <c r="B7" s="45">
        <v>19.3</v>
      </c>
      <c r="C7" s="45">
        <v>50.7</v>
      </c>
    </row>
    <row r="8" spans="1:14">
      <c r="A8" s="45">
        <v>2014</v>
      </c>
      <c r="B8" s="45">
        <v>19.3</v>
      </c>
      <c r="C8" s="45">
        <v>52.2</v>
      </c>
    </row>
    <row r="9" spans="1:14">
      <c r="A9" s="45">
        <v>2015</v>
      </c>
      <c r="B9" s="45">
        <v>19.8</v>
      </c>
      <c r="C9" s="45">
        <v>53.3</v>
      </c>
    </row>
    <row r="10" spans="1:14" ht="15" thickBot="1">
      <c r="A10" s="46">
        <v>2016</v>
      </c>
      <c r="B10" s="46">
        <v>19.899999999999999</v>
      </c>
      <c r="C10" s="46">
        <v>52.7</v>
      </c>
    </row>
    <row r="11" spans="1:14" ht="15" thickTop="1">
      <c r="A11" t="s">
        <v>98</v>
      </c>
    </row>
  </sheetData>
  <mergeCells count="2">
    <mergeCell ref="B3:C3"/>
    <mergeCell ref="A3:A4"/>
  </mergeCells>
  <hyperlinks>
    <hyperlink ref="N1" location="Índice!A1" display="ÍNDICE" xr:uid="{0BF2F034-9B31-4788-AE7F-227B19C1436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1F00-E407-4640-9948-36992BDE6C0D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2B9FD04C-199D-4403-B38C-372775F96F2D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E243D-041F-4B92-894E-C90F606A6F69}">
  <sheetPr>
    <tabColor rgb="FF40A682"/>
  </sheetPr>
  <dimension ref="A1:M10"/>
  <sheetViews>
    <sheetView workbookViewId="0">
      <selection activeCell="M1" sqref="M1"/>
    </sheetView>
  </sheetViews>
  <sheetFormatPr defaultColWidth="11.42578125" defaultRowHeight="14.45"/>
  <cols>
    <col min="1" max="1" width="33.85546875" customWidth="1"/>
  </cols>
  <sheetData>
    <row r="1" spans="1:13" ht="21">
      <c r="A1" s="42" t="s">
        <v>101</v>
      </c>
      <c r="M1" s="108" t="s">
        <v>54</v>
      </c>
    </row>
    <row r="2" spans="1:13" ht="15.95" thickBot="1">
      <c r="A2" s="17" t="s">
        <v>102</v>
      </c>
    </row>
    <row r="3" spans="1:13" ht="15" thickTop="1">
      <c r="A3" s="23" t="s">
        <v>103</v>
      </c>
      <c r="B3" s="23" t="s">
        <v>96</v>
      </c>
      <c r="C3" s="23" t="s">
        <v>95</v>
      </c>
    </row>
    <row r="4" spans="1:13">
      <c r="A4" s="49" t="s">
        <v>104</v>
      </c>
      <c r="B4" s="18">
        <v>68.7</v>
      </c>
      <c r="C4" s="18">
        <v>1.3</v>
      </c>
    </row>
    <row r="5" spans="1:13">
      <c r="A5" s="49" t="s">
        <v>105</v>
      </c>
      <c r="B5" s="18">
        <v>14.2</v>
      </c>
      <c r="C5" s="18">
        <v>41.3</v>
      </c>
    </row>
    <row r="6" spans="1:13">
      <c r="A6" s="49" t="s">
        <v>106</v>
      </c>
      <c r="B6" s="18">
        <v>9.1</v>
      </c>
      <c r="C6" s="18">
        <v>23</v>
      </c>
    </row>
    <row r="7" spans="1:13">
      <c r="A7" s="49" t="s">
        <v>107</v>
      </c>
      <c r="B7" s="18">
        <v>2.9</v>
      </c>
      <c r="C7" s="18">
        <v>11.1</v>
      </c>
    </row>
    <row r="8" spans="1:13">
      <c r="A8" s="49" t="s">
        <v>108</v>
      </c>
      <c r="B8" s="18">
        <v>1.9</v>
      </c>
      <c r="C8" s="18">
        <v>10.199999999999999</v>
      </c>
    </row>
    <row r="9" spans="1:13" ht="15" thickBot="1">
      <c r="A9" s="50" t="s">
        <v>109</v>
      </c>
      <c r="B9" s="21">
        <v>2.2000000000000002</v>
      </c>
      <c r="C9" s="21">
        <v>5</v>
      </c>
    </row>
    <row r="10" spans="1:13" ht="15" thickTop="1">
      <c r="A10" s="41" t="s">
        <v>98</v>
      </c>
    </row>
  </sheetData>
  <hyperlinks>
    <hyperlink ref="M1" location="Índice!A1" display="ÍNDICE" xr:uid="{5B843F2F-0852-4C4E-873D-5FAB890D518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3C30B-2AC0-4A68-8862-7DC6C49825DB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38AD0713-34F4-4913-8BCD-71A377FDC56A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2D1C-8A19-40CF-AE05-12BDC9B81D70}">
  <sheetPr>
    <tabColor rgb="FF40A682"/>
  </sheetPr>
  <dimension ref="A1:O10"/>
  <sheetViews>
    <sheetView workbookViewId="0">
      <selection activeCell="O1" sqref="O1"/>
    </sheetView>
  </sheetViews>
  <sheetFormatPr defaultColWidth="11.42578125" defaultRowHeight="14.45"/>
  <sheetData>
    <row r="1" spans="1:15" ht="21">
      <c r="A1" s="42" t="s">
        <v>110</v>
      </c>
      <c r="O1" s="108" t="s">
        <v>54</v>
      </c>
    </row>
    <row r="2" spans="1:15" ht="15.95" thickBot="1">
      <c r="A2" s="17" t="s">
        <v>94</v>
      </c>
    </row>
    <row r="3" spans="1:15" ht="15" thickTop="1">
      <c r="A3" s="51" t="s">
        <v>57</v>
      </c>
      <c r="B3" s="51" t="s">
        <v>95</v>
      </c>
      <c r="C3" s="51" t="s">
        <v>96</v>
      </c>
      <c r="D3" s="51" t="s">
        <v>111</v>
      </c>
    </row>
    <row r="4" spans="1:15">
      <c r="A4" s="18">
        <v>2011</v>
      </c>
      <c r="B4" s="18">
        <v>43.86</v>
      </c>
      <c r="C4" s="18">
        <v>55.97</v>
      </c>
      <c r="D4" s="18">
        <v>12.11</v>
      </c>
    </row>
    <row r="5" spans="1:15">
      <c r="A5" s="18">
        <v>2012</v>
      </c>
      <c r="B5" s="18">
        <v>44.32</v>
      </c>
      <c r="C5" s="18">
        <v>57.73</v>
      </c>
      <c r="D5" s="18">
        <v>13.41</v>
      </c>
    </row>
    <row r="6" spans="1:15">
      <c r="A6" s="18">
        <v>2013</v>
      </c>
      <c r="B6" s="18">
        <v>42.22</v>
      </c>
      <c r="C6" s="18">
        <v>57.58</v>
      </c>
      <c r="D6" s="18">
        <v>15.36</v>
      </c>
    </row>
    <row r="7" spans="1:15">
      <c r="A7" s="18">
        <v>2014</v>
      </c>
      <c r="B7" s="18">
        <v>42.12</v>
      </c>
      <c r="C7" s="18">
        <v>54.67</v>
      </c>
      <c r="D7" s="18">
        <v>12.55</v>
      </c>
    </row>
    <row r="8" spans="1:15">
      <c r="A8" s="18">
        <v>2015</v>
      </c>
      <c r="B8" s="18">
        <v>38.049999999999997</v>
      </c>
      <c r="C8" s="18">
        <v>47.53</v>
      </c>
      <c r="D8" s="18">
        <v>9.4700000000000006</v>
      </c>
    </row>
    <row r="9" spans="1:15" ht="15" thickBot="1">
      <c r="A9" s="21">
        <v>2016</v>
      </c>
      <c r="B9" s="21">
        <v>37.53</v>
      </c>
      <c r="C9" s="21">
        <v>48.84</v>
      </c>
      <c r="D9" s="21">
        <v>11.31</v>
      </c>
    </row>
    <row r="10" spans="1:15" ht="15" thickTop="1">
      <c r="A10" s="41" t="s">
        <v>98</v>
      </c>
    </row>
  </sheetData>
  <hyperlinks>
    <hyperlink ref="O1" location="Índice!A1" display="ÍNDICE" xr:uid="{5ADBA51D-A227-45AB-BAD1-F393C6A50FBB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CC473-03A2-4655-B2B6-9BF0AC88B57A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CFAF48B7-F8F0-4158-BB80-262FF1F55172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DADD-9A25-49A8-9B50-528EBB487A14}">
  <sheetPr>
    <tabColor rgb="FF40A682"/>
  </sheetPr>
  <dimension ref="A1:N11"/>
  <sheetViews>
    <sheetView workbookViewId="0"/>
  </sheetViews>
  <sheetFormatPr defaultColWidth="11.42578125" defaultRowHeight="14.45"/>
  <cols>
    <col min="1" max="1" width="25" customWidth="1"/>
  </cols>
  <sheetData>
    <row r="1" spans="1:14" ht="21">
      <c r="A1" s="16" t="s">
        <v>112</v>
      </c>
      <c r="N1" s="108" t="s">
        <v>54</v>
      </c>
    </row>
    <row r="2" spans="1:14" ht="15.95" thickBot="1">
      <c r="A2" s="17" t="s">
        <v>102</v>
      </c>
    </row>
    <row r="3" spans="1:14" ht="15" thickTop="1">
      <c r="A3" s="23" t="s">
        <v>113</v>
      </c>
      <c r="B3" s="23" t="s">
        <v>114</v>
      </c>
      <c r="C3" s="23" t="s">
        <v>115</v>
      </c>
      <c r="D3" s="23" t="s">
        <v>116</v>
      </c>
    </row>
    <row r="4" spans="1:14">
      <c r="A4" s="52" t="s">
        <v>117</v>
      </c>
      <c r="B4" s="18">
        <v>302.16000000000003</v>
      </c>
      <c r="C4" s="18">
        <v>326.92</v>
      </c>
      <c r="D4" s="18">
        <v>270.58</v>
      </c>
    </row>
    <row r="5" spans="1:14">
      <c r="A5" s="52" t="s">
        <v>118</v>
      </c>
      <c r="B5" s="18">
        <v>169.89</v>
      </c>
      <c r="C5" s="18">
        <v>184.06</v>
      </c>
      <c r="D5" s="18">
        <v>157</v>
      </c>
    </row>
    <row r="6" spans="1:14">
      <c r="A6" s="52" t="s">
        <v>119</v>
      </c>
      <c r="B6" s="18">
        <v>210.15</v>
      </c>
      <c r="C6" s="18">
        <v>221.38</v>
      </c>
      <c r="D6" s="18">
        <v>197.54</v>
      </c>
    </row>
    <row r="7" spans="1:14">
      <c r="A7" s="52" t="s">
        <v>120</v>
      </c>
      <c r="B7" s="18">
        <v>224.2</v>
      </c>
      <c r="C7" s="18">
        <v>243.08</v>
      </c>
      <c r="D7" s="18">
        <v>200.24</v>
      </c>
    </row>
    <row r="8" spans="1:14">
      <c r="A8" s="52" t="s">
        <v>121</v>
      </c>
      <c r="B8" s="18">
        <v>264.08</v>
      </c>
      <c r="C8" s="18">
        <v>290.75</v>
      </c>
      <c r="D8" s="18">
        <v>220.83</v>
      </c>
    </row>
    <row r="9" spans="1:14">
      <c r="A9" s="52" t="s">
        <v>122</v>
      </c>
      <c r="B9" s="18">
        <v>317.18</v>
      </c>
      <c r="C9" s="18">
        <v>344.51</v>
      </c>
      <c r="D9" s="18">
        <v>280.44</v>
      </c>
    </row>
    <row r="10" spans="1:14" ht="15" thickBot="1">
      <c r="A10" s="53" t="s">
        <v>123</v>
      </c>
      <c r="B10" s="21">
        <v>564.42999999999995</v>
      </c>
      <c r="C10" s="21">
        <v>606.6</v>
      </c>
      <c r="D10" s="21">
        <v>516.33000000000004</v>
      </c>
    </row>
    <row r="11" spans="1:14" ht="15" thickTop="1">
      <c r="A11" s="41" t="s">
        <v>98</v>
      </c>
    </row>
  </sheetData>
  <hyperlinks>
    <hyperlink ref="N1" location="Índice!A1" display="ÍNDICE" xr:uid="{70F2A107-EAA5-4C0A-83AF-A52A9C69267B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F3663-A077-4582-A3BC-B3D095F0FCA7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C257FD5E-7637-4350-9531-3F0417B669CE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6C783-7CAB-4D34-B1FB-9843DD49D47F}">
  <sheetPr>
    <tabColor rgb="FF29C5D1"/>
  </sheetPr>
  <dimension ref="A1:N128"/>
  <sheetViews>
    <sheetView workbookViewId="0">
      <selection activeCell="N1" sqref="N1"/>
    </sheetView>
  </sheetViews>
  <sheetFormatPr defaultColWidth="11.42578125" defaultRowHeight="14.45"/>
  <sheetData>
    <row r="1" spans="1:14" ht="21">
      <c r="A1" s="16" t="s">
        <v>53</v>
      </c>
      <c r="N1" s="108" t="s">
        <v>54</v>
      </c>
    </row>
    <row r="2" spans="1:14" ht="15.95" thickBot="1">
      <c r="A2" s="17" t="s">
        <v>55</v>
      </c>
    </row>
    <row r="3" spans="1:14" ht="15" thickTop="1">
      <c r="A3" s="23" t="s">
        <v>56</v>
      </c>
      <c r="B3" s="23" t="s">
        <v>57</v>
      </c>
      <c r="C3" s="23" t="s">
        <v>58</v>
      </c>
      <c r="D3" s="23" t="s">
        <v>59</v>
      </c>
      <c r="E3" s="23" t="s">
        <v>60</v>
      </c>
      <c r="F3" s="23" t="s">
        <v>61</v>
      </c>
      <c r="G3" s="23" t="s">
        <v>62</v>
      </c>
      <c r="H3" s="23" t="s">
        <v>63</v>
      </c>
    </row>
    <row r="4" spans="1:14">
      <c r="A4" s="18" t="s">
        <v>64</v>
      </c>
      <c r="B4" s="18">
        <v>1891</v>
      </c>
      <c r="C4" s="18"/>
      <c r="D4" s="19"/>
      <c r="E4" s="19">
        <v>0.37919335599999998</v>
      </c>
      <c r="F4" s="18"/>
      <c r="G4" s="18"/>
      <c r="H4" s="18"/>
    </row>
    <row r="5" spans="1:14">
      <c r="A5" s="18" t="s">
        <v>64</v>
      </c>
      <c r="B5" s="18">
        <v>1892</v>
      </c>
      <c r="C5" s="18"/>
      <c r="D5" s="19"/>
      <c r="E5" s="19">
        <v>0.374742399</v>
      </c>
      <c r="F5" s="18"/>
      <c r="G5" s="18"/>
      <c r="H5" s="18"/>
    </row>
    <row r="6" spans="1:14">
      <c r="A6" s="18" t="s">
        <v>64</v>
      </c>
      <c r="B6" s="18">
        <v>1893</v>
      </c>
      <c r="C6" s="18"/>
      <c r="D6" s="19"/>
      <c r="E6" s="19">
        <v>0.37214856800000001</v>
      </c>
      <c r="F6" s="18"/>
      <c r="G6" s="18"/>
      <c r="H6" s="18"/>
    </row>
    <row r="7" spans="1:14">
      <c r="A7" s="18" t="s">
        <v>64</v>
      </c>
      <c r="B7" s="18">
        <v>1894</v>
      </c>
      <c r="C7" s="18"/>
      <c r="D7" s="19"/>
      <c r="E7" s="19">
        <v>0.37126167900000001</v>
      </c>
      <c r="F7" s="18"/>
      <c r="G7" s="18"/>
      <c r="H7" s="18"/>
    </row>
    <row r="8" spans="1:14">
      <c r="A8" s="18" t="s">
        <v>64</v>
      </c>
      <c r="B8" s="18">
        <v>1895</v>
      </c>
      <c r="C8" s="18"/>
      <c r="D8" s="19"/>
      <c r="E8" s="19">
        <v>0.37175045800000001</v>
      </c>
      <c r="F8" s="18"/>
      <c r="G8" s="18"/>
      <c r="H8" s="18"/>
    </row>
    <row r="9" spans="1:14">
      <c r="A9" s="18" t="s">
        <v>64</v>
      </c>
      <c r="B9" s="18">
        <v>1896</v>
      </c>
      <c r="C9" s="18"/>
      <c r="D9" s="19"/>
      <c r="E9" s="19">
        <v>0.37535777599999998</v>
      </c>
      <c r="F9" s="18"/>
      <c r="G9" s="18"/>
      <c r="H9" s="18"/>
    </row>
    <row r="10" spans="1:14">
      <c r="A10" s="18" t="s">
        <v>64</v>
      </c>
      <c r="B10" s="18">
        <v>1897</v>
      </c>
      <c r="C10" s="18"/>
      <c r="D10" s="19"/>
      <c r="E10" s="19">
        <v>0.38190861100000001</v>
      </c>
      <c r="F10" s="18"/>
      <c r="G10" s="18"/>
      <c r="H10" s="18"/>
    </row>
    <row r="11" spans="1:14">
      <c r="A11" s="18" t="s">
        <v>64</v>
      </c>
      <c r="B11" s="18">
        <v>1898</v>
      </c>
      <c r="C11" s="18"/>
      <c r="D11" s="19"/>
      <c r="E11" s="19">
        <v>0.38719881499999997</v>
      </c>
      <c r="F11" s="18"/>
      <c r="G11" s="18"/>
      <c r="H11" s="18"/>
    </row>
    <row r="12" spans="1:14">
      <c r="A12" s="18" t="s">
        <v>64</v>
      </c>
      <c r="B12" s="18">
        <v>1899</v>
      </c>
      <c r="C12" s="18"/>
      <c r="D12" s="19"/>
      <c r="E12" s="19">
        <v>0.38968956700000001</v>
      </c>
      <c r="F12" s="18"/>
      <c r="G12" s="18"/>
      <c r="H12" s="18"/>
    </row>
    <row r="13" spans="1:14">
      <c r="A13" s="18" t="s">
        <v>64</v>
      </c>
      <c r="B13" s="18">
        <v>1900</v>
      </c>
      <c r="C13" s="18"/>
      <c r="D13" s="19">
        <v>0.50028019999999995</v>
      </c>
      <c r="E13" s="19">
        <v>0.39132189499999998</v>
      </c>
      <c r="F13" s="18"/>
      <c r="G13" s="18"/>
      <c r="H13" s="18"/>
    </row>
    <row r="14" spans="1:14">
      <c r="A14" s="18" t="s">
        <v>64</v>
      </c>
      <c r="B14" s="18">
        <v>1901</v>
      </c>
      <c r="C14" s="18"/>
      <c r="D14" s="19"/>
      <c r="E14" s="19">
        <v>0.38989503599999997</v>
      </c>
      <c r="F14" s="18"/>
      <c r="G14" s="18"/>
      <c r="H14" s="18"/>
    </row>
    <row r="15" spans="1:14">
      <c r="A15" s="18" t="s">
        <v>64</v>
      </c>
      <c r="B15" s="18">
        <v>1902</v>
      </c>
      <c r="C15" s="18"/>
      <c r="D15" s="19"/>
      <c r="E15" s="19">
        <v>0.38591671799999999</v>
      </c>
      <c r="F15" s="18"/>
      <c r="G15" s="18"/>
      <c r="H15" s="18"/>
    </row>
    <row r="16" spans="1:14">
      <c r="A16" s="18" t="s">
        <v>64</v>
      </c>
      <c r="B16" s="18">
        <v>1903</v>
      </c>
      <c r="C16" s="18"/>
      <c r="D16" s="19"/>
      <c r="E16" s="19">
        <v>0.38517209600000002</v>
      </c>
      <c r="F16" s="18"/>
      <c r="G16" s="18"/>
      <c r="H16" s="18"/>
    </row>
    <row r="17" spans="1:8">
      <c r="A17" s="18" t="s">
        <v>64</v>
      </c>
      <c r="B17" s="18">
        <v>1904</v>
      </c>
      <c r="C17" s="18"/>
      <c r="D17" s="19"/>
      <c r="E17" s="19">
        <v>0.38603235800000002</v>
      </c>
      <c r="F17" s="18"/>
      <c r="G17" s="18"/>
      <c r="H17" s="18"/>
    </row>
    <row r="18" spans="1:8">
      <c r="A18" s="18" t="s">
        <v>64</v>
      </c>
      <c r="B18" s="18">
        <v>1905</v>
      </c>
      <c r="C18" s="18"/>
      <c r="D18" s="19"/>
      <c r="E18" s="19">
        <v>0.38909761199999998</v>
      </c>
      <c r="F18" s="18"/>
      <c r="G18" s="18"/>
      <c r="H18" s="18"/>
    </row>
    <row r="19" spans="1:8">
      <c r="A19" s="18" t="s">
        <v>64</v>
      </c>
      <c r="B19" s="18">
        <v>1906</v>
      </c>
      <c r="C19" s="18"/>
      <c r="D19" s="19"/>
      <c r="E19" s="19">
        <v>0.38204271699999998</v>
      </c>
      <c r="F19" s="18"/>
      <c r="G19" s="18"/>
      <c r="H19" s="18"/>
    </row>
    <row r="20" spans="1:8">
      <c r="A20" s="18" t="s">
        <v>64</v>
      </c>
      <c r="B20" s="18">
        <v>1907</v>
      </c>
      <c r="C20" s="18"/>
      <c r="D20" s="19"/>
      <c r="E20" s="19">
        <v>0.377818237</v>
      </c>
      <c r="F20" s="18"/>
      <c r="G20" s="18"/>
      <c r="H20" s="18"/>
    </row>
    <row r="21" spans="1:8">
      <c r="A21" s="18" t="s">
        <v>64</v>
      </c>
      <c r="B21" s="18">
        <v>1908</v>
      </c>
      <c r="C21" s="18"/>
      <c r="D21" s="19"/>
      <c r="E21" s="19">
        <v>0.37258835899999998</v>
      </c>
      <c r="F21" s="18"/>
      <c r="G21" s="18"/>
      <c r="H21" s="18"/>
    </row>
    <row r="22" spans="1:8">
      <c r="A22" s="18" t="s">
        <v>64</v>
      </c>
      <c r="B22" s="18">
        <v>1909</v>
      </c>
      <c r="C22" s="18"/>
      <c r="D22" s="19"/>
      <c r="E22" s="19">
        <v>0.378357738</v>
      </c>
      <c r="F22" s="18"/>
      <c r="G22" s="18"/>
      <c r="H22" s="18"/>
    </row>
    <row r="23" spans="1:8">
      <c r="A23" s="18" t="s">
        <v>64</v>
      </c>
      <c r="B23" s="18">
        <v>1910</v>
      </c>
      <c r="C23" s="18"/>
      <c r="D23" s="19">
        <v>0.51679229999999998</v>
      </c>
      <c r="E23" s="19">
        <v>0.38013097200000001</v>
      </c>
      <c r="F23" s="18"/>
      <c r="G23" s="18"/>
      <c r="H23" s="18"/>
    </row>
    <row r="24" spans="1:8">
      <c r="A24" s="18" t="s">
        <v>64</v>
      </c>
      <c r="B24" s="18">
        <v>1911</v>
      </c>
      <c r="C24" s="18"/>
      <c r="D24" s="19"/>
      <c r="E24" s="19">
        <v>0.377728177</v>
      </c>
      <c r="F24" s="18"/>
      <c r="G24" s="18"/>
      <c r="H24" s="18"/>
    </row>
    <row r="25" spans="1:8">
      <c r="A25" s="18" t="s">
        <v>64</v>
      </c>
      <c r="B25" s="18">
        <v>1912</v>
      </c>
      <c r="C25" s="18"/>
      <c r="D25" s="19"/>
      <c r="E25" s="19">
        <v>0.37732547700000002</v>
      </c>
      <c r="F25" s="18"/>
      <c r="G25" s="18"/>
      <c r="H25" s="18"/>
    </row>
    <row r="26" spans="1:8">
      <c r="A26" s="18" t="s">
        <v>64</v>
      </c>
      <c r="B26" s="18">
        <v>1913</v>
      </c>
      <c r="C26" s="19">
        <v>0.42309919400000001</v>
      </c>
      <c r="D26" s="19"/>
      <c r="E26" s="19">
        <v>0.385208836</v>
      </c>
      <c r="F26" s="19"/>
      <c r="G26" s="19"/>
      <c r="H26" s="19"/>
    </row>
    <row r="27" spans="1:8">
      <c r="A27" s="18" t="s">
        <v>64</v>
      </c>
      <c r="B27" s="18">
        <v>1914</v>
      </c>
      <c r="C27" s="19">
        <v>0.42953700500000003</v>
      </c>
      <c r="D27" s="19"/>
      <c r="E27" s="19">
        <v>0.381025432</v>
      </c>
      <c r="F27" s="19"/>
      <c r="G27" s="19"/>
      <c r="H27" s="19"/>
    </row>
    <row r="28" spans="1:8">
      <c r="A28" s="18" t="s">
        <v>64</v>
      </c>
      <c r="B28" s="18">
        <v>1915</v>
      </c>
      <c r="C28" s="19">
        <v>0.42188210500000001</v>
      </c>
      <c r="D28" s="19">
        <v>0.48509720000000001</v>
      </c>
      <c r="E28" s="19">
        <v>0.39311189600000002</v>
      </c>
      <c r="F28" s="19"/>
      <c r="G28" s="19"/>
      <c r="H28" s="19"/>
    </row>
    <row r="29" spans="1:8">
      <c r="A29" s="18" t="s">
        <v>64</v>
      </c>
      <c r="B29" s="18">
        <v>1916</v>
      </c>
      <c r="C29" s="19">
        <v>0.44388375299999999</v>
      </c>
      <c r="D29" s="19">
        <v>0.50462741</v>
      </c>
      <c r="E29" s="19">
        <v>0.40751802599999998</v>
      </c>
      <c r="F29" s="19"/>
      <c r="G29" s="19"/>
      <c r="H29" s="19"/>
    </row>
    <row r="30" spans="1:8">
      <c r="A30" s="18" t="s">
        <v>64</v>
      </c>
      <c r="B30" s="18">
        <v>1917</v>
      </c>
      <c r="C30" s="19">
        <v>0.44901987900000001</v>
      </c>
      <c r="D30" s="19">
        <v>0.50316488999999998</v>
      </c>
      <c r="E30" s="19">
        <v>0.41983121899999998</v>
      </c>
      <c r="F30" s="19"/>
      <c r="G30" s="19"/>
      <c r="H30" s="19"/>
    </row>
    <row r="31" spans="1:8">
      <c r="A31" s="18" t="s">
        <v>64</v>
      </c>
      <c r="B31" s="18">
        <v>1918</v>
      </c>
      <c r="C31" s="19">
        <v>0.43637946300000002</v>
      </c>
      <c r="D31" s="19">
        <v>0.47424471000000001</v>
      </c>
      <c r="E31" s="19">
        <v>0.41524742100000001</v>
      </c>
      <c r="F31" s="19"/>
      <c r="G31" s="19">
        <v>0.37030000000000002</v>
      </c>
      <c r="H31" s="19"/>
    </row>
    <row r="32" spans="1:8">
      <c r="A32" s="18" t="s">
        <v>64</v>
      </c>
      <c r="B32" s="18">
        <v>1919</v>
      </c>
      <c r="C32" s="19">
        <v>0.454346843</v>
      </c>
      <c r="D32" s="19">
        <v>0.48306680000000002</v>
      </c>
      <c r="E32" s="19">
        <v>0.37918063899999999</v>
      </c>
      <c r="F32" s="19"/>
      <c r="G32" s="19">
        <v>0.38729999999999998</v>
      </c>
      <c r="H32" s="19"/>
    </row>
    <row r="33" spans="1:8">
      <c r="A33" s="18" t="s">
        <v>64</v>
      </c>
      <c r="B33" s="18">
        <v>1920</v>
      </c>
      <c r="C33" s="19">
        <v>0.43438579999999999</v>
      </c>
      <c r="D33" s="19">
        <v>0.47313960999999999</v>
      </c>
      <c r="E33" s="19"/>
      <c r="F33" s="19"/>
      <c r="G33" s="19"/>
      <c r="H33" s="19"/>
    </row>
    <row r="34" spans="1:8">
      <c r="A34" s="18" t="s">
        <v>64</v>
      </c>
      <c r="B34" s="18">
        <v>1921</v>
      </c>
      <c r="C34" s="19">
        <v>0.465280688</v>
      </c>
      <c r="D34" s="19">
        <v>0.46184798999999999</v>
      </c>
      <c r="E34" s="19"/>
      <c r="F34" s="19"/>
      <c r="G34" s="19"/>
      <c r="H34" s="19"/>
    </row>
    <row r="35" spans="1:8">
      <c r="A35" s="18" t="s">
        <v>64</v>
      </c>
      <c r="B35" s="18">
        <v>1922</v>
      </c>
      <c r="C35" s="19">
        <v>0.45536580599999998</v>
      </c>
      <c r="D35" s="19">
        <v>0.4770354</v>
      </c>
      <c r="E35" s="19"/>
      <c r="F35" s="19"/>
      <c r="G35" s="19"/>
      <c r="H35" s="19"/>
    </row>
    <row r="36" spans="1:8">
      <c r="A36" s="18" t="s">
        <v>64</v>
      </c>
      <c r="B36" s="18">
        <v>1923</v>
      </c>
      <c r="C36" s="19">
        <v>0.43102782699999997</v>
      </c>
      <c r="D36" s="19">
        <v>0.49532720000000002</v>
      </c>
      <c r="E36" s="19"/>
      <c r="F36" s="19"/>
      <c r="G36" s="19"/>
      <c r="H36" s="19"/>
    </row>
    <row r="37" spans="1:8">
      <c r="A37" s="18" t="s">
        <v>64</v>
      </c>
      <c r="B37" s="18">
        <v>1924</v>
      </c>
      <c r="C37" s="19">
        <v>0.45262930699999998</v>
      </c>
      <c r="D37" s="19">
        <v>0.47788531000000001</v>
      </c>
      <c r="E37" s="19"/>
      <c r="F37" s="19"/>
      <c r="G37" s="19"/>
      <c r="H37" s="19"/>
    </row>
    <row r="38" spans="1:8">
      <c r="A38" s="18" t="s">
        <v>64</v>
      </c>
      <c r="B38" s="18">
        <v>1925</v>
      </c>
      <c r="C38" s="19">
        <v>0.47083641399999998</v>
      </c>
      <c r="D38" s="19">
        <v>0.47088068999999999</v>
      </c>
      <c r="E38" s="19"/>
      <c r="F38" s="19"/>
      <c r="G38" s="19"/>
      <c r="H38" s="19"/>
    </row>
    <row r="39" spans="1:8">
      <c r="A39" s="18" t="s">
        <v>64</v>
      </c>
      <c r="B39" s="18">
        <v>1926</v>
      </c>
      <c r="C39" s="19">
        <v>0.47441212199999999</v>
      </c>
      <c r="D39" s="19">
        <v>0.45480451</v>
      </c>
      <c r="E39" s="19">
        <v>0.32500000000000001</v>
      </c>
      <c r="F39" s="19"/>
      <c r="G39" s="19"/>
      <c r="H39" s="19"/>
    </row>
    <row r="40" spans="1:8">
      <c r="A40" s="18" t="s">
        <v>64</v>
      </c>
      <c r="B40" s="18">
        <v>1927</v>
      </c>
      <c r="C40" s="19">
        <v>0.46759591</v>
      </c>
      <c r="D40" s="19">
        <v>0.46789730000000002</v>
      </c>
      <c r="E40" s="19"/>
      <c r="F40" s="19"/>
      <c r="G40" s="19"/>
      <c r="H40" s="19"/>
    </row>
    <row r="41" spans="1:8">
      <c r="A41" s="18" t="s">
        <v>64</v>
      </c>
      <c r="B41" s="18">
        <v>1928</v>
      </c>
      <c r="C41" s="19">
        <v>0.47957217699999999</v>
      </c>
      <c r="D41" s="19">
        <v>0.46693709</v>
      </c>
      <c r="E41" s="19">
        <v>0.32200000000000001</v>
      </c>
      <c r="F41" s="19"/>
      <c r="G41" s="19"/>
      <c r="H41" s="19"/>
    </row>
    <row r="42" spans="1:8">
      <c r="A42" s="18" t="s">
        <v>64</v>
      </c>
      <c r="B42" s="18">
        <v>1929</v>
      </c>
      <c r="C42" s="19">
        <v>0.46679826099999999</v>
      </c>
      <c r="D42" s="19">
        <v>0.45265469000000003</v>
      </c>
      <c r="E42" s="19"/>
      <c r="F42" s="19"/>
      <c r="G42" s="19"/>
      <c r="H42" s="19"/>
    </row>
    <row r="43" spans="1:8">
      <c r="A43" s="18" t="s">
        <v>64</v>
      </c>
      <c r="B43" s="18">
        <v>1930</v>
      </c>
      <c r="C43" s="19">
        <v>0.45342488399999997</v>
      </c>
      <c r="D43" s="19">
        <v>0.42989348999999999</v>
      </c>
      <c r="E43" s="19"/>
      <c r="F43" s="19"/>
      <c r="G43" s="19"/>
      <c r="H43" s="19"/>
    </row>
    <row r="44" spans="1:8">
      <c r="A44" s="18" t="s">
        <v>64</v>
      </c>
      <c r="B44" s="18">
        <v>1931</v>
      </c>
      <c r="C44" s="19">
        <v>0.44995974799999999</v>
      </c>
      <c r="D44" s="19">
        <v>0.42642870999999999</v>
      </c>
      <c r="E44" s="19"/>
      <c r="F44" s="19"/>
      <c r="G44" s="19"/>
      <c r="H44" s="19"/>
    </row>
    <row r="45" spans="1:8">
      <c r="A45" s="18" t="s">
        <v>64</v>
      </c>
      <c r="B45" s="18">
        <v>1932</v>
      </c>
      <c r="C45" s="19">
        <v>0.46654304699999999</v>
      </c>
      <c r="D45" s="19">
        <v>0.44808471</v>
      </c>
      <c r="E45" s="19">
        <v>0.38400000000000001</v>
      </c>
      <c r="F45" s="19"/>
      <c r="G45" s="19"/>
      <c r="H45" s="19"/>
    </row>
    <row r="46" spans="1:8">
      <c r="A46" s="18" t="s">
        <v>64</v>
      </c>
      <c r="B46" s="18">
        <v>1933</v>
      </c>
      <c r="C46" s="19">
        <v>0.468722782</v>
      </c>
      <c r="D46" s="19">
        <v>0.46662101</v>
      </c>
      <c r="E46" s="19"/>
      <c r="F46" s="19"/>
      <c r="G46" s="19"/>
      <c r="H46" s="19"/>
    </row>
    <row r="47" spans="1:8">
      <c r="A47" s="18" t="s">
        <v>64</v>
      </c>
      <c r="B47" s="18">
        <v>1934</v>
      </c>
      <c r="C47" s="19">
        <v>0.48026533999999999</v>
      </c>
      <c r="D47" s="19">
        <v>0.47283228999999999</v>
      </c>
      <c r="E47" s="19">
        <v>0.36299999999999999</v>
      </c>
      <c r="F47" s="19"/>
      <c r="G47" s="19"/>
      <c r="H47" s="19"/>
    </row>
    <row r="48" spans="1:8">
      <c r="A48" s="18" t="s">
        <v>64</v>
      </c>
      <c r="B48" s="18">
        <v>1935</v>
      </c>
      <c r="C48" s="19">
        <v>0.47062032500000001</v>
      </c>
      <c r="D48" s="19">
        <v>0.48307898999999999</v>
      </c>
      <c r="E48" s="19"/>
      <c r="F48" s="19"/>
      <c r="G48" s="19"/>
      <c r="H48" s="19"/>
    </row>
    <row r="49" spans="1:8">
      <c r="A49" s="18" t="s">
        <v>64</v>
      </c>
      <c r="B49" s="18">
        <v>1936</v>
      </c>
      <c r="C49" s="19">
        <v>0.47739322699999998</v>
      </c>
      <c r="D49" s="19">
        <v>0.45692899999999997</v>
      </c>
      <c r="E49" s="19">
        <v>0.373</v>
      </c>
      <c r="F49" s="19"/>
      <c r="G49" s="19"/>
      <c r="H49" s="19"/>
    </row>
    <row r="50" spans="1:8">
      <c r="A50" s="18" t="s">
        <v>64</v>
      </c>
      <c r="B50" s="18">
        <v>1937</v>
      </c>
      <c r="C50" s="19">
        <v>0.465185136</v>
      </c>
      <c r="D50" s="19">
        <v>0.44988089999999997</v>
      </c>
      <c r="E50" s="19"/>
      <c r="F50" s="19"/>
      <c r="G50" s="19">
        <v>0.38369999999999999</v>
      </c>
      <c r="H50" s="19"/>
    </row>
    <row r="51" spans="1:8">
      <c r="A51" s="18" t="s">
        <v>64</v>
      </c>
      <c r="B51" s="18">
        <v>1938</v>
      </c>
      <c r="C51" s="19">
        <v>0.46462106199999997</v>
      </c>
      <c r="D51" s="19">
        <v>0.43736850999999999</v>
      </c>
      <c r="E51" s="19"/>
      <c r="F51" s="19"/>
      <c r="G51" s="19"/>
      <c r="H51" s="19"/>
    </row>
    <row r="52" spans="1:8">
      <c r="A52" s="18" t="s">
        <v>64</v>
      </c>
      <c r="B52" s="18">
        <v>1939</v>
      </c>
      <c r="C52" s="19">
        <v>0.478679829</v>
      </c>
      <c r="D52" s="19">
        <v>0.41178730000000002</v>
      </c>
      <c r="E52" s="19"/>
      <c r="F52" s="19"/>
      <c r="G52" s="19"/>
      <c r="H52" s="19"/>
    </row>
    <row r="53" spans="1:8">
      <c r="A53" s="18" t="s">
        <v>64</v>
      </c>
      <c r="B53" s="18">
        <v>1940</v>
      </c>
      <c r="C53" s="19">
        <v>0.47734613599999998</v>
      </c>
      <c r="D53" s="19">
        <v>0.42226439999999998</v>
      </c>
      <c r="E53" s="19"/>
      <c r="F53" s="19"/>
      <c r="G53" s="19"/>
      <c r="H53" s="19"/>
    </row>
    <row r="54" spans="1:8">
      <c r="A54" s="18" t="s">
        <v>64</v>
      </c>
      <c r="B54" s="18">
        <v>1941</v>
      </c>
      <c r="C54" s="19">
        <v>0.457881274</v>
      </c>
      <c r="D54" s="19">
        <v>0.41010749000000002</v>
      </c>
      <c r="E54" s="19"/>
      <c r="F54" s="19"/>
      <c r="G54" s="19"/>
      <c r="H54" s="19"/>
    </row>
    <row r="55" spans="1:8">
      <c r="A55" s="18" t="s">
        <v>64</v>
      </c>
      <c r="B55" s="18">
        <v>1942</v>
      </c>
      <c r="C55" s="19">
        <v>0.41066918200000002</v>
      </c>
      <c r="D55" s="19">
        <v>0.38288330999999998</v>
      </c>
      <c r="E55" s="19"/>
      <c r="F55" s="19"/>
      <c r="G55" s="19"/>
      <c r="H55" s="19"/>
    </row>
    <row r="56" spans="1:8">
      <c r="A56" s="18" t="s">
        <v>64</v>
      </c>
      <c r="B56" s="18">
        <v>1943</v>
      </c>
      <c r="C56" s="19">
        <v>0.38057150699999998</v>
      </c>
      <c r="D56" s="19">
        <v>0.34492159</v>
      </c>
      <c r="E56" s="19"/>
      <c r="F56" s="19"/>
      <c r="G56" s="19"/>
      <c r="H56" s="19"/>
    </row>
    <row r="57" spans="1:8">
      <c r="A57" s="18" t="s">
        <v>64</v>
      </c>
      <c r="B57" s="18">
        <v>1944</v>
      </c>
      <c r="C57" s="19">
        <v>0.36195640699999998</v>
      </c>
      <c r="D57" s="19">
        <v>0.32261771</v>
      </c>
      <c r="E57" s="19"/>
      <c r="F57" s="19"/>
      <c r="G57" s="19"/>
      <c r="H57" s="19"/>
    </row>
    <row r="58" spans="1:8">
      <c r="A58" s="18" t="s">
        <v>64</v>
      </c>
      <c r="B58" s="18">
        <v>1945</v>
      </c>
      <c r="C58" s="19">
        <v>0.35820143799999998</v>
      </c>
      <c r="D58" s="19">
        <v>0.31123009000000001</v>
      </c>
      <c r="E58" s="19"/>
      <c r="F58" s="19"/>
      <c r="G58" s="19"/>
      <c r="H58" s="19"/>
    </row>
    <row r="59" spans="1:8">
      <c r="A59" s="18" t="s">
        <v>64</v>
      </c>
      <c r="B59" s="18">
        <v>1946</v>
      </c>
      <c r="C59" s="19">
        <v>0.37205089000000002</v>
      </c>
      <c r="D59" s="19">
        <v>0.34447949999999999</v>
      </c>
      <c r="E59" s="19"/>
      <c r="F59" s="19"/>
      <c r="G59" s="19"/>
      <c r="H59" s="19"/>
    </row>
    <row r="60" spans="1:8">
      <c r="A60" s="18" t="s">
        <v>64</v>
      </c>
      <c r="B60" s="18">
        <v>1947</v>
      </c>
      <c r="C60" s="19">
        <v>0.37077611500000002</v>
      </c>
      <c r="D60" s="19">
        <v>0.35711800999999999</v>
      </c>
      <c r="E60" s="19"/>
      <c r="F60" s="19"/>
      <c r="G60" s="19"/>
      <c r="H60" s="19"/>
    </row>
    <row r="61" spans="1:8">
      <c r="A61" s="18" t="s">
        <v>64</v>
      </c>
      <c r="B61" s="18">
        <v>1948</v>
      </c>
      <c r="C61" s="19">
        <v>0.38908460900000003</v>
      </c>
      <c r="D61" s="19">
        <v>0.33717710000000001</v>
      </c>
      <c r="E61" s="19"/>
      <c r="F61" s="19"/>
      <c r="G61" s="19"/>
      <c r="H61" s="19"/>
    </row>
    <row r="62" spans="1:8">
      <c r="A62" s="18" t="s">
        <v>64</v>
      </c>
      <c r="B62" s="18">
        <v>1949</v>
      </c>
      <c r="C62" s="19">
        <v>0.38358056499999998</v>
      </c>
      <c r="D62" s="19">
        <v>0.33946079000000001</v>
      </c>
      <c r="E62" s="19"/>
      <c r="F62" s="19"/>
      <c r="G62" s="19">
        <v>0.32250000000000001</v>
      </c>
      <c r="H62" s="19"/>
    </row>
    <row r="63" spans="1:8">
      <c r="A63" s="18" t="s">
        <v>64</v>
      </c>
      <c r="B63" s="18">
        <v>1950</v>
      </c>
      <c r="C63" s="19">
        <v>0.38987795800000002</v>
      </c>
      <c r="D63" s="19">
        <v>0.33766248999999998</v>
      </c>
      <c r="E63" s="19">
        <v>0.34599999999999997</v>
      </c>
      <c r="F63" s="19"/>
      <c r="G63" s="19"/>
      <c r="H63" s="19"/>
    </row>
    <row r="64" spans="1:8">
      <c r="A64" s="18" t="s">
        <v>64</v>
      </c>
      <c r="B64" s="18">
        <v>1951</v>
      </c>
      <c r="C64" s="19">
        <v>0.37706730799999999</v>
      </c>
      <c r="D64" s="19">
        <v>0.34598248999999998</v>
      </c>
      <c r="E64" s="19"/>
      <c r="F64" s="19"/>
      <c r="G64" s="19"/>
      <c r="H64" s="19"/>
    </row>
    <row r="65" spans="1:8">
      <c r="A65" s="18" t="s">
        <v>64</v>
      </c>
      <c r="B65" s="18">
        <v>1952</v>
      </c>
      <c r="C65" s="19">
        <v>0.36505685900000001</v>
      </c>
      <c r="D65" s="19">
        <v>0.35337218999999997</v>
      </c>
      <c r="E65" s="19"/>
      <c r="F65" s="19"/>
      <c r="G65" s="19"/>
      <c r="H65" s="19"/>
    </row>
    <row r="66" spans="1:8">
      <c r="A66" s="18" t="s">
        <v>64</v>
      </c>
      <c r="B66" s="18">
        <v>1953</v>
      </c>
      <c r="C66" s="19">
        <v>0.354913545</v>
      </c>
      <c r="D66" s="19">
        <v>0.35055440999999998</v>
      </c>
      <c r="E66" s="19"/>
      <c r="F66" s="19"/>
      <c r="G66" s="19"/>
      <c r="H66" s="19"/>
    </row>
    <row r="67" spans="1:8">
      <c r="A67" s="18" t="s">
        <v>64</v>
      </c>
      <c r="B67" s="18">
        <v>1954</v>
      </c>
      <c r="C67" s="19">
        <v>0.35901067800000003</v>
      </c>
      <c r="D67" s="19">
        <v>0.35731258999999999</v>
      </c>
      <c r="E67" s="19"/>
      <c r="F67" s="19"/>
      <c r="G67" s="19">
        <v>0.30630000000000002</v>
      </c>
      <c r="H67" s="19"/>
    </row>
    <row r="68" spans="1:8">
      <c r="A68" s="18" t="s">
        <v>64</v>
      </c>
      <c r="B68" s="18">
        <v>1955</v>
      </c>
      <c r="C68" s="19">
        <v>0.36535122799999997</v>
      </c>
      <c r="D68" s="19">
        <v>0.364014</v>
      </c>
      <c r="E68" s="19"/>
      <c r="F68" s="19"/>
      <c r="G68" s="19"/>
      <c r="H68" s="19"/>
    </row>
    <row r="69" spans="1:8">
      <c r="A69" s="18" t="s">
        <v>64</v>
      </c>
      <c r="B69" s="18">
        <v>1956</v>
      </c>
      <c r="C69" s="19">
        <v>0.35759182900000003</v>
      </c>
      <c r="D69" s="19">
        <v>0.35931551</v>
      </c>
      <c r="E69" s="19"/>
      <c r="F69" s="19"/>
      <c r="G69" s="19"/>
      <c r="H69" s="19"/>
    </row>
    <row r="70" spans="1:8">
      <c r="A70" s="18" t="s">
        <v>64</v>
      </c>
      <c r="B70" s="18">
        <v>1957</v>
      </c>
      <c r="C70" s="19">
        <v>0.35761987000000001</v>
      </c>
      <c r="D70" s="19">
        <v>0.36413991000000001</v>
      </c>
      <c r="E70" s="19"/>
      <c r="F70" s="19"/>
      <c r="G70" s="19"/>
      <c r="H70" s="19"/>
    </row>
    <row r="71" spans="1:8">
      <c r="A71" s="18" t="s">
        <v>64</v>
      </c>
      <c r="B71" s="18">
        <v>1958</v>
      </c>
      <c r="C71" s="19">
        <v>0.35703807100000001</v>
      </c>
      <c r="D71" s="19">
        <v>0.35516971000000003</v>
      </c>
      <c r="E71" s="19"/>
      <c r="F71" s="19"/>
      <c r="G71" s="19"/>
      <c r="H71" s="19"/>
    </row>
    <row r="72" spans="1:8">
      <c r="A72" s="18" t="s">
        <v>64</v>
      </c>
      <c r="B72" s="18">
        <v>1959</v>
      </c>
      <c r="C72" s="19">
        <v>0.36163480799999997</v>
      </c>
      <c r="D72" s="19">
        <v>0.37566379</v>
      </c>
      <c r="E72" s="19"/>
      <c r="F72" s="19"/>
      <c r="G72" s="19">
        <v>0.29959999999999998</v>
      </c>
      <c r="H72" s="19"/>
    </row>
    <row r="73" spans="1:8">
      <c r="A73" s="18" t="s">
        <v>64</v>
      </c>
      <c r="B73" s="18">
        <v>1960</v>
      </c>
      <c r="C73" s="19">
        <v>0.35631595900000002</v>
      </c>
      <c r="D73" s="19">
        <v>0.37713458999999999</v>
      </c>
      <c r="E73" s="19"/>
      <c r="F73" s="19"/>
      <c r="G73" s="19"/>
      <c r="H73" s="19"/>
    </row>
    <row r="74" spans="1:8">
      <c r="A74" s="18" t="s">
        <v>64</v>
      </c>
      <c r="B74" s="18">
        <v>1961</v>
      </c>
      <c r="C74" s="19">
        <v>0.35832551699999998</v>
      </c>
      <c r="D74" s="19">
        <v>0.38118028999999998</v>
      </c>
      <c r="E74" s="19">
        <v>0.32200000000000001</v>
      </c>
      <c r="F74" s="19"/>
      <c r="G74" s="19"/>
      <c r="H74" s="19"/>
    </row>
    <row r="75" spans="1:8">
      <c r="A75" s="18" t="s">
        <v>64</v>
      </c>
      <c r="B75" s="18">
        <v>1962</v>
      </c>
      <c r="C75" s="19">
        <v>0.36089998499999998</v>
      </c>
      <c r="D75" s="19">
        <v>0.36922519999999998</v>
      </c>
      <c r="E75" s="19"/>
      <c r="F75" s="19"/>
      <c r="G75" s="19">
        <v>0.29370000000000002</v>
      </c>
      <c r="H75" s="19"/>
    </row>
    <row r="76" spans="1:8">
      <c r="A76" s="18" t="s">
        <v>64</v>
      </c>
      <c r="B76" s="18">
        <v>1963</v>
      </c>
      <c r="C76" s="19">
        <v>0.36536902199999999</v>
      </c>
      <c r="D76" s="19">
        <v>0.36947869999999999</v>
      </c>
      <c r="E76" s="19"/>
      <c r="F76" s="19">
        <v>0.48952000000000001</v>
      </c>
      <c r="G76" s="19">
        <v>0.2994</v>
      </c>
      <c r="H76" s="19"/>
    </row>
    <row r="77" spans="1:8">
      <c r="A77" s="18" t="s">
        <v>64</v>
      </c>
      <c r="B77" s="18">
        <v>1964</v>
      </c>
      <c r="C77" s="19">
        <v>0.36980998500000001</v>
      </c>
      <c r="D77" s="19">
        <v>0.37557381000000001</v>
      </c>
      <c r="E77" s="19"/>
      <c r="F77" s="19">
        <v>0.51073999999999997</v>
      </c>
      <c r="G77" s="19">
        <v>0.29909999999999998</v>
      </c>
      <c r="H77" s="19"/>
    </row>
    <row r="78" spans="1:8">
      <c r="A78" s="18" t="s">
        <v>64</v>
      </c>
      <c r="B78" s="18">
        <v>1965</v>
      </c>
      <c r="C78" s="19">
        <v>0.36634245500000001</v>
      </c>
      <c r="D78" s="19">
        <v>0.37939939</v>
      </c>
      <c r="E78" s="19">
        <v>0.315</v>
      </c>
      <c r="F78" s="19">
        <v>0.51102999999999998</v>
      </c>
      <c r="G78" s="19">
        <v>0.29880000000000001</v>
      </c>
      <c r="H78" s="19"/>
    </row>
    <row r="79" spans="1:8">
      <c r="A79" s="18" t="s">
        <v>64</v>
      </c>
      <c r="B79" s="18">
        <v>1966</v>
      </c>
      <c r="C79" s="19">
        <v>0.36289998899999998</v>
      </c>
      <c r="D79" s="19">
        <v>0.36909028999999999</v>
      </c>
      <c r="E79" s="19"/>
      <c r="F79" s="19"/>
      <c r="G79" s="19">
        <v>0.28939999999999999</v>
      </c>
      <c r="H79" s="19"/>
    </row>
    <row r="80" spans="1:8">
      <c r="A80" s="18" t="s">
        <v>64</v>
      </c>
      <c r="B80" s="18">
        <v>1967</v>
      </c>
      <c r="C80" s="19">
        <v>0.352869987</v>
      </c>
      <c r="D80" s="19">
        <v>0.367091</v>
      </c>
      <c r="E80" s="19"/>
      <c r="F80" s="19">
        <v>0.50749</v>
      </c>
      <c r="G80" s="19">
        <v>0.2878</v>
      </c>
      <c r="H80" s="19"/>
    </row>
    <row r="81" spans="1:8">
      <c r="A81" s="18" t="s">
        <v>64</v>
      </c>
      <c r="B81" s="18">
        <v>1968</v>
      </c>
      <c r="C81" s="19">
        <v>0.35508000899999997</v>
      </c>
      <c r="D81" s="19">
        <v>0.35307080000000002</v>
      </c>
      <c r="E81" s="19">
        <v>0.30499999999999999</v>
      </c>
      <c r="F81" s="19"/>
      <c r="G81" s="19">
        <v>0.28549999999999998</v>
      </c>
      <c r="H81" s="19"/>
    </row>
    <row r="82" spans="1:8">
      <c r="A82" s="18" t="s">
        <v>64</v>
      </c>
      <c r="B82" s="18">
        <v>1969</v>
      </c>
      <c r="C82" s="19">
        <v>0.34127000000000002</v>
      </c>
      <c r="D82" s="19">
        <v>0.34444171000000001</v>
      </c>
      <c r="E82" s="19"/>
      <c r="F82" s="19">
        <v>0.50660000000000005</v>
      </c>
      <c r="G82" s="19">
        <v>0.28720000000000001</v>
      </c>
      <c r="H82" s="19"/>
    </row>
    <row r="83" spans="1:8">
      <c r="A83" s="18" t="s">
        <v>64</v>
      </c>
      <c r="B83" s="18">
        <v>1970</v>
      </c>
      <c r="C83" s="19">
        <v>0.33836001199999999</v>
      </c>
      <c r="D83" s="19">
        <v>0.34082529</v>
      </c>
      <c r="E83" s="19"/>
      <c r="F83" s="19"/>
      <c r="G83" s="19">
        <v>0.28820000000000001</v>
      </c>
      <c r="H83" s="19"/>
    </row>
    <row r="84" spans="1:8">
      <c r="A84" s="18" t="s">
        <v>64</v>
      </c>
      <c r="B84" s="18">
        <v>1971</v>
      </c>
      <c r="C84" s="19">
        <v>0.34364998299999999</v>
      </c>
      <c r="D84" s="19">
        <v>0.33738971000000001</v>
      </c>
      <c r="E84" s="19">
        <v>0.31977002300000001</v>
      </c>
      <c r="F84" s="19">
        <v>0.51295000000000002</v>
      </c>
      <c r="G84" s="19">
        <v>0.29289999999999999</v>
      </c>
      <c r="H84" s="19"/>
    </row>
    <row r="85" spans="1:8">
      <c r="A85" s="18" t="s">
        <v>64</v>
      </c>
      <c r="B85" s="18">
        <v>1972</v>
      </c>
      <c r="C85" s="19">
        <v>0.34652000700000002</v>
      </c>
      <c r="D85" s="19">
        <v>0.33501151000000001</v>
      </c>
      <c r="E85" s="19"/>
      <c r="F85" s="19"/>
      <c r="G85" s="19">
        <v>0.28899999999999998</v>
      </c>
      <c r="H85" s="19"/>
    </row>
    <row r="86" spans="1:8">
      <c r="A86" s="18" t="s">
        <v>64</v>
      </c>
      <c r="B86" s="18">
        <v>1973</v>
      </c>
      <c r="C86" s="19">
        <v>0.34968999000000001</v>
      </c>
      <c r="D86" s="19">
        <v>0.34197801</v>
      </c>
      <c r="E86" s="19"/>
      <c r="F86" s="19"/>
      <c r="G86" s="19">
        <v>0.28310000000000002</v>
      </c>
      <c r="H86" s="19"/>
    </row>
    <row r="87" spans="1:8">
      <c r="A87" s="18" t="s">
        <v>64</v>
      </c>
      <c r="B87" s="18">
        <v>1974</v>
      </c>
      <c r="C87" s="19">
        <v>0.34053999200000001</v>
      </c>
      <c r="D87" s="19">
        <v>0.33779358999999998</v>
      </c>
      <c r="E87" s="19">
        <v>0.30993116799999998</v>
      </c>
      <c r="F87" s="19"/>
      <c r="G87" s="19">
        <v>0.28100000000000003</v>
      </c>
      <c r="H87" s="19"/>
    </row>
    <row r="88" spans="1:8">
      <c r="A88" s="18" t="s">
        <v>64</v>
      </c>
      <c r="B88" s="18">
        <v>1975</v>
      </c>
      <c r="C88" s="19">
        <v>0.34413000900000001</v>
      </c>
      <c r="D88" s="19">
        <v>0.33269240999999999</v>
      </c>
      <c r="E88" s="19"/>
      <c r="F88" s="19">
        <v>0.49939</v>
      </c>
      <c r="G88" s="19">
        <v>0.2782</v>
      </c>
      <c r="H88" s="19"/>
    </row>
    <row r="89" spans="1:8">
      <c r="A89" s="18" t="s">
        <v>64</v>
      </c>
      <c r="B89" s="18">
        <v>1976</v>
      </c>
      <c r="C89" s="19">
        <v>0.34283998599999999</v>
      </c>
      <c r="D89" s="19">
        <v>0.32754999000000001</v>
      </c>
      <c r="E89" s="19"/>
      <c r="F89" s="19"/>
      <c r="G89" s="19">
        <v>0.27889999999999998</v>
      </c>
      <c r="H89" s="19"/>
    </row>
    <row r="90" spans="1:8">
      <c r="A90" s="18" t="s">
        <v>64</v>
      </c>
      <c r="B90" s="18">
        <v>1977</v>
      </c>
      <c r="C90" s="19">
        <v>0.34760001299999999</v>
      </c>
      <c r="D90" s="19">
        <v>0.31228441000000001</v>
      </c>
      <c r="E90" s="19">
        <v>0.316801365</v>
      </c>
      <c r="F90" s="19"/>
      <c r="G90" s="19">
        <v>0.27960000000000002</v>
      </c>
      <c r="H90" s="19"/>
    </row>
    <row r="91" spans="1:8">
      <c r="A91" s="18" t="s">
        <v>64</v>
      </c>
      <c r="B91" s="18">
        <v>1978</v>
      </c>
      <c r="C91" s="19">
        <v>0.346500009</v>
      </c>
      <c r="D91" s="19">
        <v>0.30540719999999999</v>
      </c>
      <c r="E91" s="19"/>
      <c r="F91" s="19"/>
      <c r="G91" s="19">
        <v>0.27779999999999999</v>
      </c>
      <c r="H91" s="19">
        <v>0.27147132200000001</v>
      </c>
    </row>
    <row r="92" spans="1:8">
      <c r="A92" s="18" t="s">
        <v>64</v>
      </c>
      <c r="B92" s="18">
        <v>1979</v>
      </c>
      <c r="C92" s="19">
        <v>0.34885001199999999</v>
      </c>
      <c r="D92" s="19">
        <v>0.31390460999999997</v>
      </c>
      <c r="E92" s="19"/>
      <c r="F92" s="19"/>
      <c r="G92" s="19">
        <v>0.28370000000000001</v>
      </c>
      <c r="H92" s="19">
        <v>0.27157077200000002</v>
      </c>
    </row>
    <row r="93" spans="1:8">
      <c r="A93" s="18" t="s">
        <v>64</v>
      </c>
      <c r="B93" s="18">
        <v>1980</v>
      </c>
      <c r="C93" s="19">
        <v>0.34242999600000001</v>
      </c>
      <c r="D93" s="19">
        <v>0.30626588999999999</v>
      </c>
      <c r="E93" s="19">
        <v>0.31852953899999997</v>
      </c>
      <c r="F93" s="19"/>
      <c r="G93" s="19"/>
      <c r="H93" s="19">
        <v>0.27241647200000002</v>
      </c>
    </row>
    <row r="94" spans="1:8">
      <c r="A94" s="18" t="s">
        <v>64</v>
      </c>
      <c r="B94" s="18">
        <v>1981</v>
      </c>
      <c r="C94" s="19">
        <v>0.34722998700000002</v>
      </c>
      <c r="D94" s="19">
        <v>0.30194389999999999</v>
      </c>
      <c r="E94" s="19"/>
      <c r="F94" s="19"/>
      <c r="G94" s="19">
        <v>0.31030000000000002</v>
      </c>
      <c r="H94" s="19">
        <v>0.27675473699999997</v>
      </c>
    </row>
    <row r="95" spans="1:8">
      <c r="A95" s="18" t="s">
        <v>64</v>
      </c>
      <c r="B95" s="18">
        <v>1982</v>
      </c>
      <c r="C95" s="19">
        <v>0.34898001000000001</v>
      </c>
      <c r="D95" s="19">
        <v>0.29281880999999998</v>
      </c>
      <c r="E95" s="19"/>
      <c r="F95" s="19"/>
      <c r="G95" s="19">
        <v>0.31230000000000002</v>
      </c>
      <c r="H95" s="19">
        <v>0.28091764499999999</v>
      </c>
    </row>
    <row r="96" spans="1:8">
      <c r="A96" s="18" t="s">
        <v>64</v>
      </c>
      <c r="B96" s="18">
        <v>1983</v>
      </c>
      <c r="C96" s="19">
        <v>0.354209989</v>
      </c>
      <c r="D96" s="19">
        <v>0.29415660999999999</v>
      </c>
      <c r="E96" s="19">
        <v>0.31356235599999999</v>
      </c>
      <c r="F96" s="19"/>
      <c r="G96" s="19">
        <v>0.31759999999999999</v>
      </c>
      <c r="H96" s="19">
        <v>0.28187736899999999</v>
      </c>
    </row>
    <row r="97" spans="1:8">
      <c r="A97" s="18" t="s">
        <v>64</v>
      </c>
      <c r="B97" s="18">
        <v>1984</v>
      </c>
      <c r="C97" s="19">
        <v>0.36660000700000001</v>
      </c>
      <c r="D97" s="19">
        <v>0.29715991000000003</v>
      </c>
      <c r="E97" s="19"/>
      <c r="F97" s="19"/>
      <c r="G97" s="19">
        <v>0.32519999999999999</v>
      </c>
      <c r="H97" s="19">
        <v>0.28667545300000002</v>
      </c>
    </row>
    <row r="98" spans="1:8">
      <c r="A98" s="18" t="s">
        <v>64</v>
      </c>
      <c r="B98" s="18">
        <v>1985</v>
      </c>
      <c r="C98" s="19">
        <v>0.36656999600000001</v>
      </c>
      <c r="D98" s="19">
        <v>0.30278131000000003</v>
      </c>
      <c r="E98" s="19"/>
      <c r="F98" s="19"/>
      <c r="G98" s="19">
        <v>0.32650000000000001</v>
      </c>
      <c r="H98" s="19">
        <v>0.29516231999999998</v>
      </c>
    </row>
    <row r="99" spans="1:8">
      <c r="A99" s="18" t="s">
        <v>64</v>
      </c>
      <c r="B99" s="18">
        <v>1986</v>
      </c>
      <c r="C99" s="19">
        <v>0.36473</v>
      </c>
      <c r="D99" s="19">
        <v>0.31210180999999998</v>
      </c>
      <c r="E99" s="19">
        <v>0.320979758</v>
      </c>
      <c r="F99" s="19"/>
      <c r="G99" s="19">
        <v>0.32940000000000003</v>
      </c>
      <c r="H99" s="19">
        <v>0.29866811599999998</v>
      </c>
    </row>
    <row r="100" spans="1:8">
      <c r="A100" s="18" t="s">
        <v>64</v>
      </c>
      <c r="B100" s="18">
        <v>1987</v>
      </c>
      <c r="C100" s="19">
        <v>0.37612000099999998</v>
      </c>
      <c r="D100" s="19">
        <v>0.32091939000000003</v>
      </c>
      <c r="E100" s="19"/>
      <c r="F100" s="19"/>
      <c r="G100" s="19">
        <v>0.3327</v>
      </c>
      <c r="H100" s="19">
        <v>0.29735094299999998</v>
      </c>
    </row>
    <row r="101" spans="1:8">
      <c r="A101" s="18" t="s">
        <v>64</v>
      </c>
      <c r="B101" s="18">
        <v>1988</v>
      </c>
      <c r="C101" s="19">
        <v>0.389490008</v>
      </c>
      <c r="D101" s="19">
        <v>0.32561809000000003</v>
      </c>
      <c r="E101" s="19"/>
      <c r="F101" s="19"/>
      <c r="G101" s="19">
        <v>0.34210000000000002</v>
      </c>
      <c r="H101" s="19">
        <v>0.300979406</v>
      </c>
    </row>
    <row r="102" spans="1:8">
      <c r="A102" s="18" t="s">
        <v>64</v>
      </c>
      <c r="B102" s="18">
        <v>1989</v>
      </c>
      <c r="C102" s="19">
        <v>0.386709988</v>
      </c>
      <c r="D102" s="19">
        <v>0.32763179999999997</v>
      </c>
      <c r="E102" s="19">
        <v>0.33544569099999999</v>
      </c>
      <c r="F102" s="19"/>
      <c r="G102" s="19">
        <v>0.34150000000000003</v>
      </c>
      <c r="H102" s="19">
        <v>0.30666801300000002</v>
      </c>
    </row>
    <row r="103" spans="1:8">
      <c r="A103" s="18" t="s">
        <v>64</v>
      </c>
      <c r="B103" s="18">
        <v>1990</v>
      </c>
      <c r="C103" s="19">
        <v>0.38712999199999998</v>
      </c>
      <c r="D103" s="19">
        <v>0.3219381</v>
      </c>
      <c r="E103" s="19"/>
      <c r="F103" s="19"/>
      <c r="G103" s="19">
        <v>0.36899999999999999</v>
      </c>
      <c r="H103" s="19">
        <v>0.30409029100000001</v>
      </c>
    </row>
    <row r="104" spans="1:8">
      <c r="A104" s="18" t="s">
        <v>64</v>
      </c>
      <c r="B104" s="18">
        <v>1991</v>
      </c>
      <c r="C104" s="19">
        <v>0.38556000600000001</v>
      </c>
      <c r="D104" s="19">
        <v>0.32081151000000002</v>
      </c>
      <c r="E104" s="19"/>
      <c r="F104" s="19"/>
      <c r="G104" s="19">
        <v>0.3765</v>
      </c>
      <c r="H104" s="19">
        <v>0.31111296999999999</v>
      </c>
    </row>
    <row r="105" spans="1:8">
      <c r="A105" s="18" t="s">
        <v>64</v>
      </c>
      <c r="B105" s="18">
        <v>1992</v>
      </c>
      <c r="C105" s="19">
        <v>0.39774999</v>
      </c>
      <c r="D105" s="19">
        <v>0.31377708999999998</v>
      </c>
      <c r="E105" s="19">
        <v>0.33503614199999998</v>
      </c>
      <c r="F105" s="19"/>
      <c r="G105" s="19">
        <v>0.37640000000000001</v>
      </c>
      <c r="H105" s="19">
        <v>0.32338470200000002</v>
      </c>
    </row>
    <row r="106" spans="1:8">
      <c r="A106" s="18" t="s">
        <v>64</v>
      </c>
      <c r="B106" s="18">
        <v>1993</v>
      </c>
      <c r="C106" s="19">
        <v>0.39559000700000002</v>
      </c>
      <c r="D106" s="19">
        <v>0.31743540999999997</v>
      </c>
      <c r="E106" s="19"/>
      <c r="F106" s="19"/>
      <c r="G106" s="19">
        <v>0.38340000000000002</v>
      </c>
      <c r="H106" s="19">
        <v>0.33542493000000001</v>
      </c>
    </row>
    <row r="107" spans="1:8">
      <c r="A107" s="18" t="s">
        <v>64</v>
      </c>
      <c r="B107" s="18">
        <v>1994</v>
      </c>
      <c r="C107" s="19">
        <v>0.398589998</v>
      </c>
      <c r="D107" s="19">
        <v>0.31754851000000001</v>
      </c>
      <c r="E107" s="19"/>
      <c r="F107" s="19"/>
      <c r="G107" s="19">
        <v>0.38329999999999997</v>
      </c>
      <c r="H107" s="19">
        <v>0.33972355700000001</v>
      </c>
    </row>
    <row r="108" spans="1:8">
      <c r="A108" s="18" t="s">
        <v>64</v>
      </c>
      <c r="B108" s="18">
        <v>1995</v>
      </c>
      <c r="C108" s="19">
        <v>0.40656998799999999</v>
      </c>
      <c r="D108" s="19">
        <v>0.31714171000000002</v>
      </c>
      <c r="E108" s="19">
        <v>0.31803610300000001</v>
      </c>
      <c r="F108" s="19"/>
      <c r="G108" s="19">
        <v>0.3851</v>
      </c>
      <c r="H108" s="19">
        <v>0.33552217499999998</v>
      </c>
    </row>
    <row r="109" spans="1:8">
      <c r="A109" s="18" t="s">
        <v>64</v>
      </c>
      <c r="B109" s="18">
        <v>1996</v>
      </c>
      <c r="C109" s="19">
        <v>0.415490001</v>
      </c>
      <c r="D109" s="19">
        <v>0.32228339</v>
      </c>
      <c r="E109" s="19"/>
      <c r="F109" s="19"/>
      <c r="G109" s="19">
        <v>0.39300000000000002</v>
      </c>
      <c r="H109" s="19">
        <v>0.33547228600000001</v>
      </c>
    </row>
    <row r="110" spans="1:8">
      <c r="A110" s="18" t="s">
        <v>64</v>
      </c>
      <c r="B110" s="18">
        <v>1997</v>
      </c>
      <c r="C110" s="19">
        <v>0.42269000400000001</v>
      </c>
      <c r="D110" s="19">
        <v>0.3249146</v>
      </c>
      <c r="E110" s="19"/>
      <c r="F110" s="19"/>
      <c r="G110" s="19">
        <v>0.38940000000000002</v>
      </c>
      <c r="H110" s="19">
        <v>0.33575022199999999</v>
      </c>
    </row>
    <row r="111" spans="1:8">
      <c r="A111" s="18" t="s">
        <v>64</v>
      </c>
      <c r="B111" s="18">
        <v>1998</v>
      </c>
      <c r="C111" s="19">
        <v>0.42632001600000002</v>
      </c>
      <c r="D111" s="19">
        <v>0.32765909999999998</v>
      </c>
      <c r="E111" s="19">
        <v>0.35542383</v>
      </c>
      <c r="F111" s="19"/>
      <c r="G111" s="19">
        <v>0.3947</v>
      </c>
      <c r="H111" s="19">
        <v>0.339066386</v>
      </c>
    </row>
    <row r="112" spans="1:8">
      <c r="A112" s="18" t="s">
        <v>64</v>
      </c>
      <c r="B112" s="18">
        <v>1999</v>
      </c>
      <c r="C112" s="19">
        <v>0.43351000499999998</v>
      </c>
      <c r="D112" s="19">
        <v>0.32738411000000001</v>
      </c>
      <c r="E112" s="19"/>
      <c r="F112" s="19"/>
      <c r="G112" s="19">
        <v>0.41329374000000002</v>
      </c>
      <c r="H112" s="19">
        <v>0.34466064000000002</v>
      </c>
    </row>
    <row r="113" spans="1:8">
      <c r="A113" s="18" t="s">
        <v>64</v>
      </c>
      <c r="B113" s="18">
        <v>2000</v>
      </c>
      <c r="C113" s="19">
        <v>0.43884998600000003</v>
      </c>
      <c r="D113" s="19">
        <v>0.33092979</v>
      </c>
      <c r="E113" s="19"/>
      <c r="F113" s="19"/>
      <c r="G113" s="19">
        <v>0.40983903900000002</v>
      </c>
      <c r="H113" s="19">
        <v>0.35564708699999997</v>
      </c>
    </row>
    <row r="114" spans="1:8">
      <c r="A114" s="18" t="s">
        <v>64</v>
      </c>
      <c r="B114" s="18">
        <v>2001</v>
      </c>
      <c r="C114" s="19">
        <v>0.42798998999999999</v>
      </c>
      <c r="D114" s="19">
        <v>0.33418389999999998</v>
      </c>
      <c r="E114" s="19">
        <v>0.36167242999999999</v>
      </c>
      <c r="F114" s="19"/>
      <c r="G114" s="19">
        <v>0.41410655400000002</v>
      </c>
      <c r="H114" s="19">
        <v>0.36323136099999997</v>
      </c>
    </row>
    <row r="115" spans="1:8">
      <c r="A115" s="18" t="s">
        <v>64</v>
      </c>
      <c r="B115" s="18">
        <v>2002</v>
      </c>
      <c r="C115" s="19">
        <v>0.42724999800000002</v>
      </c>
      <c r="D115" s="19">
        <v>0.32850209000000002</v>
      </c>
      <c r="E115" s="19">
        <v>0.36110417</v>
      </c>
      <c r="F115" s="19"/>
      <c r="G115" s="19">
        <v>0.410112896</v>
      </c>
      <c r="H115" s="19">
        <v>0.39382317700000002</v>
      </c>
    </row>
    <row r="116" spans="1:8">
      <c r="A116" s="18" t="s">
        <v>64</v>
      </c>
      <c r="B116" s="18">
        <v>2003</v>
      </c>
      <c r="C116" s="19">
        <v>0.42864999199999998</v>
      </c>
      <c r="D116" s="19">
        <v>0.33245531</v>
      </c>
      <c r="E116" s="19">
        <v>0.355188</v>
      </c>
      <c r="F116" s="19"/>
      <c r="G116" s="19">
        <v>0.41402153600000002</v>
      </c>
      <c r="H116" s="19">
        <v>0.402145594</v>
      </c>
    </row>
    <row r="117" spans="1:8">
      <c r="A117" s="18" t="s">
        <v>64</v>
      </c>
      <c r="B117" s="18">
        <v>2004</v>
      </c>
      <c r="C117" s="19">
        <v>0.43902999199999998</v>
      </c>
      <c r="D117" s="19">
        <v>0.33534369000000003</v>
      </c>
      <c r="E117" s="19">
        <v>0.36009811000000003</v>
      </c>
      <c r="F117" s="19"/>
      <c r="G117" s="19">
        <v>0.408272317</v>
      </c>
      <c r="H117" s="19">
        <v>0.40895688499999999</v>
      </c>
    </row>
    <row r="118" spans="1:8">
      <c r="A118" s="18" t="s">
        <v>64</v>
      </c>
      <c r="B118" s="18">
        <v>2005</v>
      </c>
      <c r="C118" s="19">
        <v>0.450610012</v>
      </c>
      <c r="D118" s="19">
        <v>0.33379959999999997</v>
      </c>
      <c r="E118" s="19">
        <v>0.38512098</v>
      </c>
      <c r="F118" s="19"/>
      <c r="G118" s="19">
        <v>0.41608955199999997</v>
      </c>
      <c r="H118" s="19">
        <v>0.41857740300000001</v>
      </c>
    </row>
    <row r="119" spans="1:8">
      <c r="A119" s="18" t="s">
        <v>64</v>
      </c>
      <c r="B119" s="18">
        <v>2006</v>
      </c>
      <c r="C119" s="19">
        <v>0.460290015</v>
      </c>
      <c r="D119" s="19">
        <v>0.33183049999999997</v>
      </c>
      <c r="E119" s="19">
        <v>0.38352993000000002</v>
      </c>
      <c r="F119" s="19"/>
      <c r="G119" s="19">
        <v>0.4199</v>
      </c>
      <c r="H119" s="19">
        <v>0.42065164500000002</v>
      </c>
    </row>
    <row r="120" spans="1:8">
      <c r="A120" s="18" t="s">
        <v>64</v>
      </c>
      <c r="B120" s="18">
        <v>2007</v>
      </c>
      <c r="C120" s="19">
        <v>0.45794999600000003</v>
      </c>
      <c r="D120" s="19">
        <v>0.33873069</v>
      </c>
      <c r="E120" s="19">
        <v>0.39545337000000003</v>
      </c>
      <c r="F120" s="19"/>
      <c r="G120" s="19">
        <v>0.42609999999999998</v>
      </c>
      <c r="H120" s="19">
        <v>0.423930943</v>
      </c>
    </row>
    <row r="121" spans="1:8">
      <c r="A121" s="18" t="s">
        <v>64</v>
      </c>
      <c r="B121" s="18">
        <v>2008</v>
      </c>
      <c r="C121" s="19">
        <v>0.45306000099999999</v>
      </c>
      <c r="D121" s="19">
        <v>0.33725810000000001</v>
      </c>
      <c r="E121" s="19">
        <v>0.40028556999999998</v>
      </c>
      <c r="F121" s="19">
        <v>0.591671846</v>
      </c>
      <c r="G121" s="19"/>
      <c r="H121" s="19">
        <v>0.423940331</v>
      </c>
    </row>
    <row r="122" spans="1:8">
      <c r="A122" s="18" t="s">
        <v>64</v>
      </c>
      <c r="B122" s="18">
        <v>2009</v>
      </c>
      <c r="C122" s="19">
        <v>0.44339999600000002</v>
      </c>
      <c r="D122" s="19">
        <v>0.32173499</v>
      </c>
      <c r="E122" s="19">
        <v>0.39821761</v>
      </c>
      <c r="F122" s="19">
        <v>0.58361566300000001</v>
      </c>
      <c r="G122" s="19">
        <v>0.4153</v>
      </c>
      <c r="H122" s="19">
        <v>0.42340934299999999</v>
      </c>
    </row>
    <row r="123" spans="1:8">
      <c r="A123" s="18" t="s">
        <v>64</v>
      </c>
      <c r="B123" s="18">
        <v>2010</v>
      </c>
      <c r="C123" s="19">
        <v>0.457509995</v>
      </c>
      <c r="D123" s="19">
        <v>0.32604620000000001</v>
      </c>
      <c r="E123" s="19">
        <v>0.39703506</v>
      </c>
      <c r="F123" s="19">
        <v>0.60673997700000004</v>
      </c>
      <c r="G123" s="19">
        <v>0.38080000000000003</v>
      </c>
      <c r="H123" s="19">
        <v>0.42606633900000002</v>
      </c>
    </row>
    <row r="124" spans="1:8">
      <c r="A124" s="18" t="s">
        <v>64</v>
      </c>
      <c r="B124" s="18">
        <v>2011</v>
      </c>
      <c r="C124" s="19">
        <v>0.45923998999999999</v>
      </c>
      <c r="D124" s="19">
        <v>0.33235350000000002</v>
      </c>
      <c r="E124" s="19">
        <v>0.38950957000000003</v>
      </c>
      <c r="F124" s="19">
        <v>0.61779815599999999</v>
      </c>
      <c r="G124" s="19">
        <v>0.39150000000000001</v>
      </c>
      <c r="H124" s="19">
        <v>0.42878618800000001</v>
      </c>
    </row>
    <row r="125" spans="1:8">
      <c r="A125" s="18" t="s">
        <v>64</v>
      </c>
      <c r="B125" s="18">
        <v>2012</v>
      </c>
      <c r="C125" s="19">
        <v>0.471439987</v>
      </c>
      <c r="D125" s="19">
        <v>0.32218989999999997</v>
      </c>
      <c r="E125" s="19"/>
      <c r="F125" s="19">
        <v>0.65082890699999996</v>
      </c>
      <c r="G125" s="19">
        <v>0.39130565699999997</v>
      </c>
      <c r="H125" s="19">
        <v>0.41466948399999998</v>
      </c>
    </row>
    <row r="126" spans="1:8">
      <c r="A126" s="18" t="s">
        <v>64</v>
      </c>
      <c r="B126" s="18">
        <v>2013</v>
      </c>
      <c r="C126" s="19">
        <v>0.46316000800000001</v>
      </c>
      <c r="D126" s="19">
        <v>0.32631651</v>
      </c>
      <c r="E126" s="19"/>
      <c r="F126" s="19"/>
      <c r="G126" s="19">
        <v>0.41289999999999999</v>
      </c>
      <c r="H126" s="19">
        <v>0.42120322599999999</v>
      </c>
    </row>
    <row r="127" spans="1:8" ht="15" thickBot="1">
      <c r="A127" s="21" t="s">
        <v>64</v>
      </c>
      <c r="B127" s="21">
        <v>2014</v>
      </c>
      <c r="C127" s="22">
        <v>0.47016999100000001</v>
      </c>
      <c r="D127" s="22">
        <v>0.32629250999999998</v>
      </c>
      <c r="E127" s="22"/>
      <c r="F127" s="22"/>
      <c r="G127" s="22">
        <v>0.39989999999999998</v>
      </c>
      <c r="H127" s="22">
        <v>0.41323834700000001</v>
      </c>
    </row>
    <row r="128" spans="1:8" ht="15" thickTop="1">
      <c r="A128" t="s">
        <v>65</v>
      </c>
    </row>
  </sheetData>
  <hyperlinks>
    <hyperlink ref="N1" location="Índice!A1" display="ÍNDICE" xr:uid="{47ABAC53-3C67-42B0-8715-C12B8724362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206D3-3571-48FC-83A6-D1B72BF99F9D}">
  <sheetPr>
    <tabColor rgb="FF40A682"/>
  </sheetPr>
  <dimension ref="A1:N10"/>
  <sheetViews>
    <sheetView workbookViewId="0"/>
  </sheetViews>
  <sheetFormatPr defaultColWidth="11.42578125" defaultRowHeight="14.45"/>
  <cols>
    <col min="3" max="3" width="12" customWidth="1"/>
    <col min="4" max="4" width="13.7109375" bestFit="1" customWidth="1"/>
    <col min="5" max="5" width="15.42578125" customWidth="1"/>
  </cols>
  <sheetData>
    <row r="1" spans="1:14" ht="21">
      <c r="A1" s="16" t="s">
        <v>124</v>
      </c>
      <c r="N1" s="108" t="s">
        <v>54</v>
      </c>
    </row>
    <row r="2" spans="1:14" ht="15.95" thickBot="1">
      <c r="A2" s="17" t="s">
        <v>94</v>
      </c>
    </row>
    <row r="3" spans="1:14" ht="15" thickTop="1">
      <c r="A3" s="23" t="s">
        <v>57</v>
      </c>
      <c r="B3" s="23" t="s">
        <v>95</v>
      </c>
      <c r="C3" s="23" t="s">
        <v>96</v>
      </c>
      <c r="D3" s="23" t="s">
        <v>125</v>
      </c>
    </row>
    <row r="4" spans="1:14">
      <c r="A4" s="18">
        <v>2011</v>
      </c>
      <c r="B4" s="54">
        <v>291.67</v>
      </c>
      <c r="C4" s="54">
        <v>244.23</v>
      </c>
      <c r="D4" s="54">
        <v>47.44</v>
      </c>
    </row>
    <row r="5" spans="1:14">
      <c r="A5" s="18">
        <v>2012</v>
      </c>
      <c r="B5" s="54">
        <v>306.37</v>
      </c>
      <c r="C5" s="54">
        <v>244.88</v>
      </c>
      <c r="D5" s="54">
        <v>61.49</v>
      </c>
    </row>
    <row r="6" spans="1:14">
      <c r="A6" s="18">
        <v>2013</v>
      </c>
      <c r="B6" s="54">
        <v>323.23</v>
      </c>
      <c r="C6" s="54">
        <v>276.98</v>
      </c>
      <c r="D6" s="54">
        <v>46.25</v>
      </c>
    </row>
    <row r="7" spans="1:14">
      <c r="A7" s="18">
        <v>2014</v>
      </c>
      <c r="B7" s="54">
        <v>320.68</v>
      </c>
      <c r="C7" s="54">
        <v>270.97000000000003</v>
      </c>
      <c r="D7" s="54">
        <v>49.71</v>
      </c>
    </row>
    <row r="8" spans="1:14">
      <c r="A8" s="18">
        <v>2015</v>
      </c>
      <c r="B8" s="54">
        <v>322</v>
      </c>
      <c r="C8" s="54">
        <v>272.04000000000002</v>
      </c>
      <c r="D8" s="54">
        <v>49.96</v>
      </c>
    </row>
    <row r="9" spans="1:14" ht="15" thickBot="1">
      <c r="A9" s="21">
        <v>2016</v>
      </c>
      <c r="B9" s="55">
        <v>326.92</v>
      </c>
      <c r="C9" s="55">
        <v>302.16000000000003</v>
      </c>
      <c r="D9" s="55">
        <v>56.34</v>
      </c>
    </row>
    <row r="10" spans="1:14" ht="15" thickTop="1">
      <c r="A10" t="s">
        <v>98</v>
      </c>
    </row>
  </sheetData>
  <hyperlinks>
    <hyperlink ref="N1" location="Índice!A1" display="ÍNDICE" xr:uid="{2F8381C7-BF8A-431A-83B9-5FE17B6AEE3E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73D0-3C9B-48AF-9302-0E8E3E87D108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27D5BF6E-90D8-4B74-A968-7C03983BCB99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A7AF2-C2E4-4079-AD37-4601E740D23F}">
  <sheetPr>
    <tabColor rgb="FF40A682"/>
  </sheetPr>
  <dimension ref="A1:K19"/>
  <sheetViews>
    <sheetView workbookViewId="0">
      <selection activeCell="K1" sqref="K1"/>
    </sheetView>
  </sheetViews>
  <sheetFormatPr defaultColWidth="11.42578125" defaultRowHeight="14.45"/>
  <cols>
    <col min="1" max="1" width="51.5703125" customWidth="1"/>
  </cols>
  <sheetData>
    <row r="1" spans="1:11" ht="21">
      <c r="A1" s="42" t="s">
        <v>126</v>
      </c>
      <c r="K1" s="108" t="s">
        <v>54</v>
      </c>
    </row>
    <row r="2" spans="1:11" ht="15.95" thickBot="1">
      <c r="A2" s="17" t="s">
        <v>102</v>
      </c>
    </row>
    <row r="3" spans="1:11" ht="15" thickTop="1">
      <c r="A3" s="56" t="s">
        <v>127</v>
      </c>
      <c r="B3" s="23" t="s">
        <v>114</v>
      </c>
      <c r="C3" s="23" t="s">
        <v>115</v>
      </c>
      <c r="D3" s="23" t="s">
        <v>116</v>
      </c>
    </row>
    <row r="4" spans="1:11">
      <c r="A4" t="s">
        <v>114</v>
      </c>
      <c r="B4" s="18">
        <v>302.16000000000003</v>
      </c>
      <c r="C4" s="18">
        <v>326.92</v>
      </c>
      <c r="D4" s="18">
        <v>270.58</v>
      </c>
    </row>
    <row r="5" spans="1:11">
      <c r="A5" t="s">
        <v>128</v>
      </c>
      <c r="B5" s="18">
        <v>146.22</v>
      </c>
      <c r="C5" s="18">
        <v>203.54</v>
      </c>
      <c r="D5" s="18">
        <v>140.55000000000001</v>
      </c>
    </row>
    <row r="6" spans="1:11">
      <c r="A6" t="s">
        <v>129</v>
      </c>
      <c r="B6" s="18">
        <v>147.07</v>
      </c>
      <c r="C6" s="18">
        <v>147.41999999999999</v>
      </c>
      <c r="D6" s="18">
        <v>143.44</v>
      </c>
    </row>
    <row r="7" spans="1:11">
      <c r="A7" t="s">
        <v>130</v>
      </c>
      <c r="B7" s="18">
        <v>213.02</v>
      </c>
      <c r="C7" s="18">
        <v>219.15</v>
      </c>
      <c r="D7" s="18">
        <v>109.47</v>
      </c>
    </row>
    <row r="8" spans="1:11">
      <c r="A8" t="s">
        <v>131</v>
      </c>
      <c r="B8" s="18">
        <v>276.02999999999997</v>
      </c>
      <c r="C8" s="18">
        <v>274.72000000000003</v>
      </c>
      <c r="D8" s="18">
        <v>356.7</v>
      </c>
    </row>
    <row r="9" spans="1:11">
      <c r="A9" t="s">
        <v>132</v>
      </c>
      <c r="B9" s="18">
        <v>290.8</v>
      </c>
      <c r="C9" s="18">
        <v>330.18</v>
      </c>
      <c r="D9" s="18">
        <v>242.18</v>
      </c>
    </row>
    <row r="10" spans="1:11">
      <c r="A10" t="s">
        <v>133</v>
      </c>
      <c r="B10" s="18">
        <v>290.85000000000002</v>
      </c>
      <c r="C10" s="18">
        <v>290.01</v>
      </c>
      <c r="D10" s="18">
        <v>328.64</v>
      </c>
    </row>
    <row r="11" spans="1:11">
      <c r="A11" t="s">
        <v>134</v>
      </c>
      <c r="B11" s="18">
        <v>299.47000000000003</v>
      </c>
      <c r="C11" s="18">
        <v>364.71</v>
      </c>
      <c r="D11" s="18">
        <v>255.45</v>
      </c>
    </row>
    <row r="12" spans="1:11">
      <c r="A12" t="s">
        <v>135</v>
      </c>
      <c r="B12" s="18">
        <v>343.78</v>
      </c>
      <c r="C12" s="18">
        <v>416.02</v>
      </c>
      <c r="D12" s="18">
        <v>298.57</v>
      </c>
    </row>
    <row r="13" spans="1:11">
      <c r="A13" t="s">
        <v>136</v>
      </c>
      <c r="B13" s="18">
        <v>351.74</v>
      </c>
      <c r="C13" s="18">
        <v>355.32</v>
      </c>
      <c r="D13" s="18">
        <v>325.13</v>
      </c>
    </row>
    <row r="14" spans="1:11">
      <c r="A14" t="s">
        <v>137</v>
      </c>
      <c r="B14" s="18">
        <v>399.47</v>
      </c>
      <c r="C14" s="18">
        <v>406.37</v>
      </c>
      <c r="D14" s="18">
        <v>355.06</v>
      </c>
    </row>
    <row r="15" spans="1:11">
      <c r="A15" t="s">
        <v>138</v>
      </c>
      <c r="B15" s="18">
        <v>403.56</v>
      </c>
      <c r="C15" s="18">
        <v>406.84</v>
      </c>
      <c r="D15" s="18">
        <v>396.11</v>
      </c>
    </row>
    <row r="16" spans="1:11">
      <c r="A16" t="s">
        <v>139</v>
      </c>
      <c r="B16" s="18">
        <v>411.73</v>
      </c>
      <c r="C16" s="18">
        <v>552.39</v>
      </c>
      <c r="D16" s="18">
        <v>353.42</v>
      </c>
    </row>
    <row r="17" spans="1:4">
      <c r="A17" t="s">
        <v>140</v>
      </c>
      <c r="B17" s="18">
        <v>484.87</v>
      </c>
      <c r="C17" s="18">
        <v>460.28</v>
      </c>
      <c r="D17" s="18">
        <v>551.57000000000005</v>
      </c>
    </row>
    <row r="18" spans="1:4" ht="15" thickBot="1">
      <c r="A18" s="27" t="s">
        <v>141</v>
      </c>
      <c r="B18" s="21">
        <v>573.77</v>
      </c>
      <c r="C18" s="21">
        <v>589.72</v>
      </c>
      <c r="D18" s="21">
        <v>563.38</v>
      </c>
    </row>
    <row r="19" spans="1:4" ht="15" thickTop="1">
      <c r="A19" t="s">
        <v>98</v>
      </c>
    </row>
  </sheetData>
  <hyperlinks>
    <hyperlink ref="K1" location="Índice!A1" display="ÍNDICE" xr:uid="{5E0EB655-EC71-4C4C-8B5F-94DE4A5566D7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0D83-6D0E-45E2-9023-7F50C86B8644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C9914989-AA6C-4210-8AC1-B5046C0DF49E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027D3-8FC0-4730-A29D-3C9DD09BA57E}">
  <sheetPr>
    <tabColor rgb="FF40A682"/>
  </sheetPr>
  <dimension ref="A1:N11"/>
  <sheetViews>
    <sheetView workbookViewId="0">
      <selection activeCell="N1" sqref="N1"/>
    </sheetView>
  </sheetViews>
  <sheetFormatPr defaultColWidth="11.42578125" defaultRowHeight="14.45"/>
  <sheetData>
    <row r="1" spans="1:14" ht="21">
      <c r="A1" s="16" t="s">
        <v>142</v>
      </c>
      <c r="N1" s="108" t="s">
        <v>54</v>
      </c>
    </row>
    <row r="2" spans="1:14" ht="15.95" thickBot="1">
      <c r="A2" s="17" t="s">
        <v>94</v>
      </c>
    </row>
    <row r="3" spans="1:14" ht="15" thickTop="1">
      <c r="A3" s="171" t="s">
        <v>57</v>
      </c>
      <c r="B3" s="170" t="s">
        <v>143</v>
      </c>
      <c r="C3" s="170"/>
      <c r="D3" s="170"/>
      <c r="E3" s="170" t="s">
        <v>144</v>
      </c>
      <c r="F3" s="170"/>
    </row>
    <row r="4" spans="1:14">
      <c r="A4" s="172"/>
      <c r="B4" s="40" t="s">
        <v>95</v>
      </c>
      <c r="C4" s="40" t="s">
        <v>96</v>
      </c>
      <c r="D4" s="40" t="s">
        <v>114</v>
      </c>
      <c r="E4" s="40" t="s">
        <v>95</v>
      </c>
      <c r="F4" s="40" t="s">
        <v>96</v>
      </c>
    </row>
    <row r="5" spans="1:14">
      <c r="A5" s="18">
        <v>2011</v>
      </c>
      <c r="B5" s="18">
        <v>83.808000000000007</v>
      </c>
      <c r="C5" s="18">
        <v>13.884</v>
      </c>
      <c r="D5" s="54">
        <f t="shared" ref="D5:D10" si="0">SUM(B5:C5)</f>
        <v>97.692000000000007</v>
      </c>
      <c r="E5" s="58">
        <f t="shared" ref="E5:E10" si="1">B5/D5</f>
        <v>0.8578798673381649</v>
      </c>
      <c r="F5" s="58">
        <f t="shared" ref="F5:F10" si="2">C5/D5</f>
        <v>0.14212013266183515</v>
      </c>
    </row>
    <row r="6" spans="1:14">
      <c r="A6" s="18">
        <v>2012</v>
      </c>
      <c r="B6" s="18">
        <v>89.468999999999994</v>
      </c>
      <c r="C6" s="18">
        <v>12.744</v>
      </c>
      <c r="D6" s="54">
        <f t="shared" si="0"/>
        <v>102.21299999999999</v>
      </c>
      <c r="E6" s="58">
        <f t="shared" si="1"/>
        <v>0.87531918640486039</v>
      </c>
      <c r="F6" s="58">
        <f t="shared" si="2"/>
        <v>0.12468081359513956</v>
      </c>
    </row>
    <row r="7" spans="1:14">
      <c r="A7" s="18">
        <v>2013</v>
      </c>
      <c r="B7" s="18">
        <v>83.995000000000005</v>
      </c>
      <c r="C7" s="18">
        <v>12.135999999999999</v>
      </c>
      <c r="D7" s="54">
        <f t="shared" si="0"/>
        <v>96.131</v>
      </c>
      <c r="E7" s="58">
        <f t="shared" si="1"/>
        <v>0.87375560433158928</v>
      </c>
      <c r="F7" s="58">
        <f t="shared" si="2"/>
        <v>0.12624439566841081</v>
      </c>
    </row>
    <row r="8" spans="1:14">
      <c r="A8" s="18">
        <v>2014</v>
      </c>
      <c r="B8" s="18">
        <v>88.712999999999994</v>
      </c>
      <c r="C8" s="18">
        <v>11.81</v>
      </c>
      <c r="D8" s="54">
        <f t="shared" si="0"/>
        <v>100.523</v>
      </c>
      <c r="E8" s="58">
        <f t="shared" si="1"/>
        <v>0.88251444942948376</v>
      </c>
      <c r="F8" s="58">
        <f t="shared" si="2"/>
        <v>0.11748555057051621</v>
      </c>
    </row>
    <row r="9" spans="1:14">
      <c r="A9" s="18">
        <v>2015</v>
      </c>
      <c r="B9" s="18">
        <v>88.116</v>
      </c>
      <c r="C9" s="18">
        <v>12.319000000000001</v>
      </c>
      <c r="D9" s="54">
        <f t="shared" si="0"/>
        <v>100.435</v>
      </c>
      <c r="E9" s="58">
        <f t="shared" si="1"/>
        <v>0.87734355553342958</v>
      </c>
      <c r="F9" s="58">
        <f t="shared" si="2"/>
        <v>0.12265644446657042</v>
      </c>
    </row>
    <row r="10" spans="1:14" ht="15" thickBot="1">
      <c r="A10" s="21">
        <v>2016</v>
      </c>
      <c r="B10" s="21">
        <v>79.471000000000004</v>
      </c>
      <c r="C10" s="21">
        <v>10.861000000000001</v>
      </c>
      <c r="D10" s="55">
        <f t="shared" si="0"/>
        <v>90.332000000000008</v>
      </c>
      <c r="E10" s="59">
        <f t="shared" si="1"/>
        <v>0.87976575300004423</v>
      </c>
      <c r="F10" s="59">
        <f t="shared" si="2"/>
        <v>0.12023424699995572</v>
      </c>
    </row>
    <row r="11" spans="1:14" ht="15" thickTop="1">
      <c r="A11" t="s">
        <v>98</v>
      </c>
    </row>
  </sheetData>
  <mergeCells count="3">
    <mergeCell ref="B3:D3"/>
    <mergeCell ref="E3:F3"/>
    <mergeCell ref="A3:A4"/>
  </mergeCells>
  <hyperlinks>
    <hyperlink ref="N1" location="Índice!A1" display="ÍNDICE" xr:uid="{C6A3EA47-40E6-4691-8A2F-FA9179185647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A23FC-7CDA-4FF7-9F15-55C34C4F6BC3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1690734E-3458-4A3B-AFFD-42EBE36099E0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FF661-67C7-4D27-B61F-5CA2BA2DA534}">
  <sheetPr>
    <tabColor rgb="FF40A682"/>
  </sheetPr>
  <dimension ref="A1:N11"/>
  <sheetViews>
    <sheetView workbookViewId="0">
      <selection activeCell="N1" sqref="N1"/>
    </sheetView>
  </sheetViews>
  <sheetFormatPr defaultColWidth="11.42578125" defaultRowHeight="14.45"/>
  <sheetData>
    <row r="1" spans="1:14" ht="21">
      <c r="A1" s="16" t="s">
        <v>145</v>
      </c>
      <c r="N1" s="108" t="s">
        <v>54</v>
      </c>
    </row>
    <row r="2" spans="1:14" ht="15.95" thickBot="1">
      <c r="A2" s="17" t="s">
        <v>102</v>
      </c>
    </row>
    <row r="3" spans="1:14" ht="15" thickTop="1">
      <c r="A3" s="171" t="s">
        <v>57</v>
      </c>
      <c r="B3" s="170" t="s">
        <v>146</v>
      </c>
      <c r="C3" s="170"/>
      <c r="D3" s="170"/>
      <c r="E3" s="170" t="s">
        <v>147</v>
      </c>
      <c r="F3" s="170"/>
    </row>
    <row r="4" spans="1:14">
      <c r="A4" s="172"/>
      <c r="B4" s="40" t="s">
        <v>95</v>
      </c>
      <c r="C4" s="40" t="s">
        <v>96</v>
      </c>
      <c r="D4" s="40" t="s">
        <v>114</v>
      </c>
      <c r="E4" s="40" t="s">
        <v>95</v>
      </c>
      <c r="F4" s="40" t="s">
        <v>96</v>
      </c>
    </row>
    <row r="5" spans="1:14">
      <c r="A5" s="18">
        <v>2011</v>
      </c>
      <c r="B5" s="18">
        <v>551436</v>
      </c>
      <c r="C5" s="18">
        <v>399181</v>
      </c>
      <c r="D5" s="18">
        <f>SUM(B5:C5)</f>
        <v>950617</v>
      </c>
      <c r="E5" s="57">
        <f t="shared" ref="E5:E10" si="0">B5/D5</f>
        <v>0.58008219924533222</v>
      </c>
      <c r="F5" s="57">
        <f t="shared" ref="F5:F10" si="1">C5/D5</f>
        <v>0.41991780075466778</v>
      </c>
    </row>
    <row r="6" spans="1:14">
      <c r="A6" s="18">
        <v>2012</v>
      </c>
      <c r="B6" s="18">
        <v>563739</v>
      </c>
      <c r="C6" s="18">
        <v>419254</v>
      </c>
      <c r="D6" s="18">
        <f t="shared" ref="D6:D10" si="2">SUM(B6:C6)</f>
        <v>982993</v>
      </c>
      <c r="E6" s="57">
        <f t="shared" si="0"/>
        <v>0.57349238499155131</v>
      </c>
      <c r="F6" s="57">
        <f t="shared" si="1"/>
        <v>0.42650761500844869</v>
      </c>
    </row>
    <row r="7" spans="1:14">
      <c r="A7" s="18">
        <v>2013</v>
      </c>
      <c r="B7" s="18">
        <v>564576</v>
      </c>
      <c r="C7" s="18">
        <v>413534</v>
      </c>
      <c r="D7" s="18">
        <f t="shared" si="2"/>
        <v>978110</v>
      </c>
      <c r="E7" s="57">
        <f t="shared" si="0"/>
        <v>0.5772111521199047</v>
      </c>
      <c r="F7" s="57">
        <f t="shared" si="1"/>
        <v>0.4227888478800953</v>
      </c>
    </row>
    <row r="8" spans="1:14">
      <c r="A8" s="18">
        <v>2014</v>
      </c>
      <c r="B8" s="18">
        <v>542828</v>
      </c>
      <c r="C8" s="18">
        <v>408053</v>
      </c>
      <c r="D8" s="18">
        <f t="shared" si="2"/>
        <v>950881</v>
      </c>
      <c r="E8" s="57">
        <f t="shared" si="0"/>
        <v>0.57086848932726597</v>
      </c>
      <c r="F8" s="57">
        <f t="shared" si="1"/>
        <v>0.42913151067273403</v>
      </c>
    </row>
    <row r="9" spans="1:14">
      <c r="A9" s="18">
        <v>2015</v>
      </c>
      <c r="B9" s="18">
        <v>552764</v>
      </c>
      <c r="C9" s="18">
        <v>432218</v>
      </c>
      <c r="D9" s="18">
        <f t="shared" si="2"/>
        <v>984982</v>
      </c>
      <c r="E9" s="57">
        <f t="shared" si="0"/>
        <v>0.56119198117325997</v>
      </c>
      <c r="F9" s="57">
        <f t="shared" si="1"/>
        <v>0.43880801882673998</v>
      </c>
    </row>
    <row r="10" spans="1:14" ht="15" thickBot="1">
      <c r="A10" s="21">
        <v>2016</v>
      </c>
      <c r="B10" s="21">
        <v>572475</v>
      </c>
      <c r="C10" s="21">
        <v>445325</v>
      </c>
      <c r="D10" s="21">
        <f t="shared" si="2"/>
        <v>1017800</v>
      </c>
      <c r="E10" s="60">
        <f t="shared" si="0"/>
        <v>0.56246315582629203</v>
      </c>
      <c r="F10" s="60">
        <f t="shared" si="1"/>
        <v>0.43753684417370797</v>
      </c>
    </row>
    <row r="11" spans="1:14" ht="15" thickTop="1"/>
  </sheetData>
  <mergeCells count="3">
    <mergeCell ref="A3:A4"/>
    <mergeCell ref="B3:D3"/>
    <mergeCell ref="E3:F3"/>
  </mergeCells>
  <hyperlinks>
    <hyperlink ref="N1" location="Índice!A1" display="ÍNDICE" xr:uid="{132247AB-9BF6-48C3-9683-8AAED09313D3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2E99-43A0-4F38-BE1D-62F815E35CD3}">
  <dimension ref="O1"/>
  <sheetViews>
    <sheetView workbookViewId="0"/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D132C181-68BB-4A96-B3F4-482CBB8F5E07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82AC3-8B8F-4AA8-9602-400C8DEA6423}">
  <sheetPr>
    <tabColor rgb="FF40A682"/>
  </sheetPr>
  <dimension ref="A1:N13"/>
  <sheetViews>
    <sheetView workbookViewId="0"/>
  </sheetViews>
  <sheetFormatPr defaultColWidth="10.85546875" defaultRowHeight="14.45"/>
  <cols>
    <col min="1" max="1" width="16.85546875" style="61" bestFit="1" customWidth="1"/>
    <col min="2" max="6" width="10.85546875" style="61"/>
    <col min="7" max="7" width="12.42578125" style="61" bestFit="1" customWidth="1"/>
    <col min="8" max="16384" width="10.85546875" style="61"/>
  </cols>
  <sheetData>
    <row r="1" spans="1:14" ht="21.6" thickBot="1">
      <c r="A1" s="65" t="s">
        <v>148</v>
      </c>
      <c r="B1" s="63"/>
      <c r="C1" s="63"/>
      <c r="D1" s="63"/>
      <c r="E1" s="63"/>
      <c r="F1" s="63"/>
      <c r="G1" s="63"/>
      <c r="N1" s="108" t="s">
        <v>54</v>
      </c>
    </row>
    <row r="2" spans="1:14" ht="17.100000000000001" thickTop="1">
      <c r="A2" s="174" t="s">
        <v>149</v>
      </c>
      <c r="B2" s="176" t="s">
        <v>150</v>
      </c>
      <c r="C2" s="176"/>
      <c r="D2" s="176"/>
      <c r="E2" s="176"/>
      <c r="F2" s="176"/>
      <c r="G2" s="51" t="s">
        <v>151</v>
      </c>
    </row>
    <row r="3" spans="1:14">
      <c r="A3" s="175"/>
      <c r="B3" s="73">
        <v>42583</v>
      </c>
      <c r="C3" s="73">
        <v>42948</v>
      </c>
      <c r="D3" s="72" t="s">
        <v>152</v>
      </c>
      <c r="E3" s="73">
        <v>42583</v>
      </c>
      <c r="F3" s="73">
        <v>42948</v>
      </c>
      <c r="G3" s="72" t="s">
        <v>152</v>
      </c>
    </row>
    <row r="4" spans="1:14" ht="16.5">
      <c r="A4" s="62" t="s">
        <v>153</v>
      </c>
      <c r="B4" s="66">
        <v>251.7</v>
      </c>
      <c r="C4" s="66">
        <v>300</v>
      </c>
      <c r="D4" s="67">
        <f>(C4/B4)-1</f>
        <v>0.19189511323003572</v>
      </c>
      <c r="E4" s="66">
        <v>229.13</v>
      </c>
      <c r="F4" s="66">
        <v>270.02999999999997</v>
      </c>
      <c r="G4" s="67">
        <f>(F4/E4)-1</f>
        <v>0.17850128747872374</v>
      </c>
    </row>
    <row r="5" spans="1:14" ht="16.5">
      <c r="A5" s="62" t="s">
        <v>154</v>
      </c>
      <c r="B5" s="66">
        <v>246.4</v>
      </c>
      <c r="C5" s="66">
        <v>300</v>
      </c>
      <c r="D5" s="67">
        <f t="shared" ref="D5:D11" si="0">(C5/B5)-1</f>
        <v>0.21753246753246747</v>
      </c>
      <c r="E5" s="66">
        <v>224.31</v>
      </c>
      <c r="F5" s="66">
        <v>270.02999999999997</v>
      </c>
      <c r="G5" s="67">
        <f t="shared" ref="G5:G11" si="1">(F5/E5)-1</f>
        <v>0.20382506352815288</v>
      </c>
    </row>
    <row r="6" spans="1:14" ht="16.5">
      <c r="A6" s="62" t="s">
        <v>155</v>
      </c>
      <c r="B6" s="66">
        <v>210</v>
      </c>
      <c r="C6" s="66">
        <v>295.2</v>
      </c>
      <c r="D6" s="67">
        <f t="shared" si="0"/>
        <v>0.40571428571428569</v>
      </c>
      <c r="E6" s="66">
        <v>191.17</v>
      </c>
      <c r="F6" s="66">
        <v>265.70999999999998</v>
      </c>
      <c r="G6" s="67">
        <f t="shared" si="1"/>
        <v>0.38991473557566558</v>
      </c>
    </row>
    <row r="7" spans="1:14" ht="16.5">
      <c r="A7" s="62" t="s">
        <v>156</v>
      </c>
      <c r="B7" s="66">
        <v>118.2</v>
      </c>
      <c r="C7" s="66">
        <v>200</v>
      </c>
      <c r="D7" s="67">
        <f t="shared" si="0"/>
        <v>0.69204737732656518</v>
      </c>
      <c r="E7" s="66">
        <v>107.6</v>
      </c>
      <c r="F7" s="66">
        <v>180.02</v>
      </c>
      <c r="G7" s="67">
        <f t="shared" si="1"/>
        <v>0.6730483271375467</v>
      </c>
    </row>
    <row r="8" spans="1:14" ht="16.5">
      <c r="A8" s="62" t="s">
        <v>157</v>
      </c>
      <c r="B8" s="66">
        <v>474.14</v>
      </c>
      <c r="C8" s="66">
        <v>503.46</v>
      </c>
      <c r="D8" s="67">
        <f t="shared" si="0"/>
        <v>6.1838275614797267E-2</v>
      </c>
      <c r="E8" s="66">
        <v>431.62</v>
      </c>
      <c r="F8" s="66">
        <v>453.16</v>
      </c>
      <c r="G8" s="67">
        <f t="shared" si="1"/>
        <v>4.9905009035725811E-2</v>
      </c>
    </row>
    <row r="9" spans="1:14" ht="16.5">
      <c r="A9" s="62" t="s">
        <v>158</v>
      </c>
      <c r="B9" s="66">
        <v>525.05999999999995</v>
      </c>
      <c r="C9" s="66">
        <v>524.5</v>
      </c>
      <c r="D9" s="67">
        <f t="shared" si="0"/>
        <v>-1.06654477583501E-3</v>
      </c>
      <c r="E9" s="66">
        <v>477.98</v>
      </c>
      <c r="F9" s="66">
        <v>472.1</v>
      </c>
      <c r="G9" s="67">
        <f t="shared" si="1"/>
        <v>-1.2301769948533381E-2</v>
      </c>
    </row>
    <row r="10" spans="1:14" ht="30.95">
      <c r="A10" s="68" t="s">
        <v>159</v>
      </c>
      <c r="B10" s="66">
        <v>502.49</v>
      </c>
      <c r="C10" s="66">
        <v>524.83000000000004</v>
      </c>
      <c r="D10" s="67">
        <f t="shared" si="0"/>
        <v>4.4458596190969146E-2</v>
      </c>
      <c r="E10" s="66">
        <v>457.43</v>
      </c>
      <c r="F10" s="66">
        <v>472.39</v>
      </c>
      <c r="G10" s="67">
        <f t="shared" si="1"/>
        <v>3.2704457512624741E-2</v>
      </c>
    </row>
    <row r="11" spans="1:14" ht="31.5" thickBot="1">
      <c r="A11" s="69" t="s">
        <v>160</v>
      </c>
      <c r="B11" s="70">
        <v>775.73</v>
      </c>
      <c r="C11" s="70">
        <v>793</v>
      </c>
      <c r="D11" s="71">
        <f t="shared" si="0"/>
        <v>2.2262900751550019E-2</v>
      </c>
      <c r="E11" s="70">
        <v>706.17</v>
      </c>
      <c r="F11" s="70">
        <v>713.77</v>
      </c>
      <c r="G11" s="71">
        <f t="shared" si="1"/>
        <v>1.0762281037144161E-2</v>
      </c>
    </row>
    <row r="12" spans="1:14" ht="69.95" customHeight="1" thickTop="1">
      <c r="A12" s="177" t="s">
        <v>161</v>
      </c>
      <c r="B12" s="177"/>
      <c r="C12" s="177"/>
      <c r="D12" s="177"/>
      <c r="E12" s="177"/>
      <c r="F12" s="177"/>
      <c r="G12" s="177"/>
    </row>
    <row r="13" spans="1:14">
      <c r="A13" s="178" t="s">
        <v>162</v>
      </c>
      <c r="B13" s="178"/>
      <c r="C13" s="178"/>
      <c r="D13" s="178"/>
      <c r="E13" s="178"/>
      <c r="F13" s="178"/>
      <c r="G13" s="178"/>
    </row>
  </sheetData>
  <mergeCells count="4">
    <mergeCell ref="A2:A3"/>
    <mergeCell ref="B2:F2"/>
    <mergeCell ref="A12:G12"/>
    <mergeCell ref="A13:G13"/>
  </mergeCells>
  <hyperlinks>
    <hyperlink ref="N1" location="Índice!A1" display="ÍNDICE" xr:uid="{FA5ACA67-DA2E-4A53-839E-09B4ED8A6C64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28E26-043B-4013-87C6-BAE96124506C}">
  <sheetPr>
    <tabColor rgb="FF40A682"/>
  </sheetPr>
  <dimension ref="A1:N7"/>
  <sheetViews>
    <sheetView workbookViewId="0">
      <selection activeCell="N1" sqref="N1"/>
    </sheetView>
  </sheetViews>
  <sheetFormatPr defaultColWidth="10.85546875" defaultRowHeight="14.45"/>
  <cols>
    <col min="1" max="1" width="22.42578125" style="61" customWidth="1"/>
    <col min="2" max="16384" width="10.85546875" style="61"/>
  </cols>
  <sheetData>
    <row r="1" spans="1:14" ht="21.6" thickBot="1">
      <c r="A1" s="64" t="s">
        <v>163</v>
      </c>
      <c r="B1" s="76"/>
      <c r="C1" s="76"/>
      <c r="D1" s="76"/>
      <c r="E1" s="76"/>
      <c r="F1" s="76"/>
      <c r="N1" s="108" t="s">
        <v>54</v>
      </c>
    </row>
    <row r="2" spans="1:14" ht="22.5" customHeight="1" thickTop="1">
      <c r="A2" s="78" t="s">
        <v>164</v>
      </c>
      <c r="B2" s="78">
        <v>1992</v>
      </c>
      <c r="C2" s="78">
        <v>2004</v>
      </c>
      <c r="D2" s="78">
        <v>2010</v>
      </c>
      <c r="E2" s="78">
        <v>2014</v>
      </c>
      <c r="F2" s="78">
        <v>2016</v>
      </c>
    </row>
    <row r="3" spans="1:14">
      <c r="A3" s="74" t="s">
        <v>165</v>
      </c>
      <c r="B3" s="74">
        <v>85.16</v>
      </c>
      <c r="C3" s="74">
        <v>176.9</v>
      </c>
      <c r="D3" s="74">
        <v>176.78</v>
      </c>
      <c r="E3" s="74">
        <v>192.62</v>
      </c>
      <c r="F3" s="74">
        <v>192.98</v>
      </c>
    </row>
    <row r="4" spans="1:14">
      <c r="A4" s="74" t="s">
        <v>166</v>
      </c>
      <c r="B4" s="74">
        <v>85.16</v>
      </c>
      <c r="C4" s="74">
        <v>176.9</v>
      </c>
      <c r="D4" s="74">
        <v>176.78</v>
      </c>
      <c r="E4" s="74">
        <v>192.62</v>
      </c>
      <c r="F4" s="74">
        <v>192.98</v>
      </c>
    </row>
    <row r="5" spans="1:14">
      <c r="A5" s="74" t="s">
        <v>167</v>
      </c>
      <c r="B5" s="74">
        <v>134.04</v>
      </c>
      <c r="C5" s="74">
        <v>305.13</v>
      </c>
      <c r="D5" s="74">
        <v>350.79</v>
      </c>
      <c r="E5" s="74">
        <v>395.34</v>
      </c>
      <c r="F5" s="74">
        <v>374.34</v>
      </c>
    </row>
    <row r="6" spans="1:14" ht="15" thickBot="1">
      <c r="A6" s="77" t="s">
        <v>168</v>
      </c>
      <c r="B6" s="77">
        <v>134.04</v>
      </c>
      <c r="C6" s="77">
        <v>305.13</v>
      </c>
      <c r="D6" s="77">
        <v>350.79</v>
      </c>
      <c r="E6" s="77">
        <v>395.34</v>
      </c>
      <c r="F6" s="77">
        <v>374.34</v>
      </c>
    </row>
    <row r="7" spans="1:14" ht="15" thickTop="1">
      <c r="A7" s="61" t="s">
        <v>169</v>
      </c>
    </row>
  </sheetData>
  <hyperlinks>
    <hyperlink ref="N1" location="Índice!A1" display="ÍNDICE" xr:uid="{DC45871E-175C-4EC9-B7DC-E1DA640A2DA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21D1B-4ABB-440E-A383-263C7F2AE613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27763860-18E8-472C-B033-2B8C92ECE10B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E959-81FD-4441-B8FC-D559DCE2536E}">
  <sheetPr>
    <tabColor rgb="FF40A682"/>
  </sheetPr>
  <dimension ref="A1:N17"/>
  <sheetViews>
    <sheetView workbookViewId="0">
      <selection activeCell="N2" sqref="N2"/>
    </sheetView>
  </sheetViews>
  <sheetFormatPr defaultColWidth="11.42578125" defaultRowHeight="14.45"/>
  <cols>
    <col min="1" max="1" width="22.28515625" customWidth="1"/>
    <col min="8" max="8" width="15.28515625" customWidth="1"/>
  </cols>
  <sheetData>
    <row r="1" spans="1:14" ht="24" thickBot="1">
      <c r="A1" s="81" t="s">
        <v>170</v>
      </c>
      <c r="B1" s="79"/>
      <c r="C1" s="79"/>
      <c r="D1" s="79"/>
      <c r="E1" s="79"/>
      <c r="F1" s="79"/>
      <c r="G1" s="79"/>
      <c r="H1" s="79"/>
    </row>
    <row r="2" spans="1:14" ht="29.45" thickTop="1">
      <c r="A2" s="173" t="s">
        <v>171</v>
      </c>
      <c r="B2" s="171">
        <v>2010</v>
      </c>
      <c r="C2" s="171"/>
      <c r="D2" s="171"/>
      <c r="E2" s="171">
        <v>2015</v>
      </c>
      <c r="F2" s="171"/>
      <c r="G2" s="171"/>
      <c r="H2" s="47" t="s">
        <v>172</v>
      </c>
      <c r="N2" s="108" t="s">
        <v>54</v>
      </c>
    </row>
    <row r="3" spans="1:14">
      <c r="A3" s="179"/>
      <c r="B3" s="40" t="s">
        <v>173</v>
      </c>
      <c r="C3" s="40" t="s">
        <v>174</v>
      </c>
      <c r="D3" s="40" t="s">
        <v>175</v>
      </c>
      <c r="E3" s="40" t="s">
        <v>173</v>
      </c>
      <c r="F3" s="40" t="s">
        <v>174</v>
      </c>
      <c r="G3" s="40" t="s">
        <v>175</v>
      </c>
      <c r="H3" s="40" t="s">
        <v>176</v>
      </c>
    </row>
    <row r="4" spans="1:14" ht="29.1">
      <c r="A4" s="82" t="s">
        <v>177</v>
      </c>
      <c r="B4" s="45">
        <v>13991</v>
      </c>
      <c r="C4" s="45">
        <v>484321</v>
      </c>
      <c r="D4" s="80">
        <f>B4/(B4+C4)</f>
        <v>2.8076787233700974E-2</v>
      </c>
      <c r="E4" s="45">
        <v>14990</v>
      </c>
      <c r="F4" s="45">
        <v>468023</v>
      </c>
      <c r="G4" s="80">
        <f>E4/(E4+F4)</f>
        <v>3.1034361393999746E-2</v>
      </c>
      <c r="H4" s="80">
        <f>G4-D4</f>
        <v>2.9575741602987718E-3</v>
      </c>
    </row>
    <row r="5" spans="1:14">
      <c r="A5" s="82" t="s">
        <v>178</v>
      </c>
      <c r="B5" s="45">
        <v>599</v>
      </c>
      <c r="C5" s="45">
        <v>769</v>
      </c>
      <c r="D5" s="80">
        <f t="shared" ref="D5:D14" si="0">B5/(B5+C5)</f>
        <v>0.4378654970760234</v>
      </c>
      <c r="E5" s="45">
        <v>615</v>
      </c>
      <c r="F5" s="45">
        <v>1066</v>
      </c>
      <c r="G5" s="80">
        <f t="shared" ref="G5:G14" si="1">E5/(E5+F5)</f>
        <v>0.36585365853658536</v>
      </c>
      <c r="H5" s="80">
        <f t="shared" ref="H5:H14" si="2">G5-D5</f>
        <v>-7.2011838539438044E-2</v>
      </c>
    </row>
    <row r="6" spans="1:14">
      <c r="A6" s="82" t="s">
        <v>179</v>
      </c>
      <c r="B6" s="45">
        <v>156601</v>
      </c>
      <c r="C6" s="45">
        <v>214771</v>
      </c>
      <c r="D6" s="80">
        <f t="shared" si="0"/>
        <v>0.42168230238143961</v>
      </c>
      <c r="E6" s="45">
        <v>173036</v>
      </c>
      <c r="F6" s="45">
        <v>256942</v>
      </c>
      <c r="G6" s="80">
        <f t="shared" si="1"/>
        <v>0.40242989176190408</v>
      </c>
      <c r="H6" s="80">
        <f t="shared" si="2"/>
        <v>-1.9252410619535532E-2</v>
      </c>
    </row>
    <row r="7" spans="1:14">
      <c r="A7" s="82" t="s">
        <v>180</v>
      </c>
      <c r="B7" s="45">
        <v>9184</v>
      </c>
      <c r="C7" s="45">
        <v>1883</v>
      </c>
      <c r="D7" s="80">
        <f t="shared" si="0"/>
        <v>0.82985452245414293</v>
      </c>
      <c r="E7" s="45">
        <v>11501</v>
      </c>
      <c r="F7" s="45">
        <v>5387</v>
      </c>
      <c r="G7" s="80">
        <f t="shared" si="1"/>
        <v>0.68101610611084795</v>
      </c>
      <c r="H7" s="80">
        <f t="shared" si="2"/>
        <v>-0.14883841634329498</v>
      </c>
    </row>
    <row r="8" spans="1:14">
      <c r="A8" s="82" t="s">
        <v>181</v>
      </c>
      <c r="B8" s="45">
        <v>24960</v>
      </c>
      <c r="C8" s="45">
        <v>104078</v>
      </c>
      <c r="D8" s="80">
        <f t="shared" si="0"/>
        <v>0.19343139230304252</v>
      </c>
      <c r="E8" s="45">
        <v>25394</v>
      </c>
      <c r="F8" s="45">
        <v>119919</v>
      </c>
      <c r="G8" s="80">
        <f t="shared" si="1"/>
        <v>0.17475380729872758</v>
      </c>
      <c r="H8" s="80">
        <f t="shared" si="2"/>
        <v>-1.8677585004314934E-2</v>
      </c>
    </row>
    <row r="9" spans="1:14" ht="29.1">
      <c r="A9" s="82" t="s">
        <v>182</v>
      </c>
      <c r="B9" s="45">
        <v>132225</v>
      </c>
      <c r="C9" s="45">
        <v>571914</v>
      </c>
      <c r="D9" s="80">
        <f t="shared" si="0"/>
        <v>0.18778252589332503</v>
      </c>
      <c r="E9" s="45">
        <v>154140</v>
      </c>
      <c r="F9" s="45">
        <v>656239</v>
      </c>
      <c r="G9" s="80">
        <f t="shared" si="1"/>
        <v>0.19020729806670705</v>
      </c>
      <c r="H9" s="80">
        <f t="shared" si="2"/>
        <v>2.4247721733820227E-3</v>
      </c>
    </row>
    <row r="10" spans="1:14" ht="29.1">
      <c r="A10" s="82" t="s">
        <v>183</v>
      </c>
      <c r="B10" s="45">
        <v>34423</v>
      </c>
      <c r="C10" s="45">
        <v>68250</v>
      </c>
      <c r="D10" s="80">
        <f t="shared" si="0"/>
        <v>0.33526827890487276</v>
      </c>
      <c r="E10" s="45">
        <v>40409</v>
      </c>
      <c r="F10" s="45">
        <v>85328</v>
      </c>
      <c r="G10" s="80">
        <f t="shared" si="1"/>
        <v>0.32137716026308882</v>
      </c>
      <c r="H10" s="80">
        <f t="shared" si="2"/>
        <v>-1.3891118641783939E-2</v>
      </c>
    </row>
    <row r="11" spans="1:14" ht="29.1">
      <c r="A11" s="82" t="s">
        <v>184</v>
      </c>
      <c r="B11" s="45">
        <v>120570</v>
      </c>
      <c r="C11" s="45">
        <v>7508</v>
      </c>
      <c r="D11" s="80">
        <f t="shared" si="0"/>
        <v>0.94137947188432047</v>
      </c>
      <c r="E11" s="45">
        <v>150264</v>
      </c>
      <c r="F11" s="45">
        <v>0</v>
      </c>
      <c r="G11" s="80">
        <f t="shared" si="1"/>
        <v>1</v>
      </c>
      <c r="H11" s="80">
        <f t="shared" si="2"/>
        <v>5.8620528115679527E-2</v>
      </c>
    </row>
    <row r="12" spans="1:14">
      <c r="A12" s="82" t="s">
        <v>185</v>
      </c>
      <c r="B12" s="45">
        <v>94644</v>
      </c>
      <c r="C12" s="45">
        <v>256713</v>
      </c>
      <c r="D12" s="80">
        <f t="shared" si="0"/>
        <v>0.26936705402197764</v>
      </c>
      <c r="E12" s="45">
        <v>98738</v>
      </c>
      <c r="F12" s="45">
        <v>291790</v>
      </c>
      <c r="G12" s="80">
        <f t="shared" si="1"/>
        <v>0.25283206325794821</v>
      </c>
      <c r="H12" s="80">
        <f t="shared" si="2"/>
        <v>-1.6534990764029422E-2</v>
      </c>
    </row>
    <row r="13" spans="1:14">
      <c r="A13" s="82" t="s">
        <v>186</v>
      </c>
      <c r="B13" s="45">
        <v>101075</v>
      </c>
      <c r="C13" s="45">
        <v>0</v>
      </c>
      <c r="D13" s="80">
        <f t="shared" si="0"/>
        <v>1</v>
      </c>
      <c r="E13" s="45">
        <v>113253</v>
      </c>
      <c r="F13" s="45">
        <v>0</v>
      </c>
      <c r="G13" s="80">
        <f t="shared" si="1"/>
        <v>1</v>
      </c>
      <c r="H13" s="80">
        <f t="shared" si="2"/>
        <v>0</v>
      </c>
    </row>
    <row r="14" spans="1:14" ht="15" thickBot="1">
      <c r="A14" s="20" t="s">
        <v>114</v>
      </c>
      <c r="B14" s="20">
        <f>SUM(B4:B13)</f>
        <v>688272</v>
      </c>
      <c r="C14" s="20">
        <f>SUM(C4:C13)</f>
        <v>1710207</v>
      </c>
      <c r="D14" s="83">
        <f t="shared" si="0"/>
        <v>0.28696186208009328</v>
      </c>
      <c r="E14" s="20">
        <f>SUM(E4:E13)</f>
        <v>782340</v>
      </c>
      <c r="F14" s="20">
        <f>SUM(F4:F13)</f>
        <v>1884694</v>
      </c>
      <c r="G14" s="83">
        <f t="shared" si="1"/>
        <v>0.29333709281546466</v>
      </c>
      <c r="H14" s="83">
        <f t="shared" si="2"/>
        <v>6.3752307353713844E-3</v>
      </c>
    </row>
    <row r="15" spans="1:14" ht="14.45" customHeight="1" thickTop="1">
      <c r="A15" s="180" t="s">
        <v>187</v>
      </c>
      <c r="B15" s="180"/>
      <c r="C15" s="180"/>
      <c r="D15" s="180"/>
      <c r="E15" s="180"/>
      <c r="F15" s="180"/>
      <c r="G15" s="180"/>
      <c r="H15" s="180"/>
    </row>
    <row r="16" spans="1:14">
      <c r="A16" s="180"/>
      <c r="B16" s="180"/>
      <c r="C16" s="180"/>
      <c r="D16" s="180"/>
      <c r="E16" s="180"/>
      <c r="F16" s="180"/>
      <c r="G16" s="180"/>
      <c r="H16" s="180"/>
    </row>
    <row r="17" spans="1:8">
      <c r="A17" s="180"/>
      <c r="B17" s="180"/>
      <c r="C17" s="180"/>
      <c r="D17" s="180"/>
      <c r="E17" s="180"/>
      <c r="F17" s="180"/>
      <c r="G17" s="180"/>
      <c r="H17" s="180"/>
    </row>
  </sheetData>
  <mergeCells count="4">
    <mergeCell ref="A2:A3"/>
    <mergeCell ref="B2:D2"/>
    <mergeCell ref="E2:G2"/>
    <mergeCell ref="A15:H17"/>
  </mergeCells>
  <hyperlinks>
    <hyperlink ref="N2" location="Índice!A1" display="ÍNDICE" xr:uid="{CD59CB04-EEB1-4AF2-9536-9FC84A2B36C1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0F39-C219-473D-BCF6-0B3F57536047}">
  <sheetPr>
    <tabColor rgb="FF40A682"/>
  </sheetPr>
  <dimension ref="A1:M15"/>
  <sheetViews>
    <sheetView workbookViewId="0">
      <selection activeCell="M1" sqref="M1"/>
    </sheetView>
  </sheetViews>
  <sheetFormatPr defaultColWidth="10.85546875" defaultRowHeight="14.45"/>
  <cols>
    <col min="1" max="1" width="22.28515625" style="61" customWidth="1"/>
    <col min="2" max="7" width="10.85546875" style="61"/>
    <col min="8" max="8" width="15.140625" style="61" customWidth="1"/>
    <col min="9" max="16384" width="10.85546875" style="61"/>
  </cols>
  <sheetData>
    <row r="1" spans="1:13" ht="21.6" thickBot="1">
      <c r="A1" s="64" t="s">
        <v>188</v>
      </c>
      <c r="B1" s="79"/>
      <c r="C1" s="79"/>
      <c r="D1" s="79"/>
      <c r="E1" s="79"/>
      <c r="F1" s="79"/>
      <c r="G1" s="79"/>
      <c r="H1" s="79"/>
      <c r="M1" s="108" t="s">
        <v>54</v>
      </c>
    </row>
    <row r="2" spans="1:13" ht="15" thickTop="1">
      <c r="A2" s="181" t="s">
        <v>171</v>
      </c>
      <c r="B2" s="174">
        <v>2010</v>
      </c>
      <c r="C2" s="174"/>
      <c r="D2" s="174"/>
      <c r="E2" s="174">
        <v>2015</v>
      </c>
      <c r="F2" s="174"/>
      <c r="G2" s="174"/>
      <c r="H2" s="85" t="s">
        <v>189</v>
      </c>
    </row>
    <row r="3" spans="1:13" ht="43.5">
      <c r="A3" s="182"/>
      <c r="B3" s="72" t="s">
        <v>114</v>
      </c>
      <c r="C3" s="86" t="s">
        <v>190</v>
      </c>
      <c r="D3" s="72" t="s">
        <v>191</v>
      </c>
      <c r="E3" s="72" t="s">
        <v>114</v>
      </c>
      <c r="F3" s="86" t="s">
        <v>190</v>
      </c>
      <c r="G3" s="72" t="s">
        <v>191</v>
      </c>
      <c r="H3" s="72" t="s">
        <v>176</v>
      </c>
    </row>
    <row r="4" spans="1:13" ht="29.1">
      <c r="A4" s="93" t="s">
        <v>177</v>
      </c>
      <c r="B4" s="88">
        <v>498312</v>
      </c>
      <c r="C4" s="88">
        <v>169332</v>
      </c>
      <c r="D4" s="89">
        <f>C4/B4</f>
        <v>0.33981120262004527</v>
      </c>
      <c r="E4" s="88">
        <v>483013</v>
      </c>
      <c r="F4" s="88">
        <v>164029</v>
      </c>
      <c r="G4" s="89">
        <f>F4/E4</f>
        <v>0.33959541461616977</v>
      </c>
      <c r="H4" s="89">
        <f>G4-D4</f>
        <v>-2.1578800387550556E-4</v>
      </c>
    </row>
    <row r="5" spans="1:13">
      <c r="A5" s="94" t="s">
        <v>178</v>
      </c>
      <c r="B5" s="75">
        <v>1368</v>
      </c>
      <c r="C5" s="75">
        <v>102</v>
      </c>
      <c r="D5" s="87">
        <f t="shared" ref="D5:D14" si="0">C5/B5</f>
        <v>7.4561403508771926E-2</v>
      </c>
      <c r="E5" s="75">
        <v>1681</v>
      </c>
      <c r="F5" s="75">
        <v>550</v>
      </c>
      <c r="G5" s="87">
        <f t="shared" ref="G5:G14" si="1">F5/E5</f>
        <v>0.3271861986912552</v>
      </c>
      <c r="H5" s="87">
        <f t="shared" ref="H5:H14" si="2">G5-D5</f>
        <v>0.25262479518248326</v>
      </c>
    </row>
    <row r="6" spans="1:13">
      <c r="A6" s="94" t="s">
        <v>179</v>
      </c>
      <c r="B6" s="75">
        <v>371372</v>
      </c>
      <c r="C6" s="75">
        <v>93263</v>
      </c>
      <c r="D6" s="87">
        <f t="shared" si="0"/>
        <v>0.25113094148185644</v>
      </c>
      <c r="E6" s="75">
        <v>429977</v>
      </c>
      <c r="F6" s="75">
        <v>104250</v>
      </c>
      <c r="G6" s="87">
        <f t="shared" si="1"/>
        <v>0.24245482897922446</v>
      </c>
      <c r="H6" s="87">
        <f t="shared" si="2"/>
        <v>-8.6761125026319774E-3</v>
      </c>
    </row>
    <row r="7" spans="1:13">
      <c r="A7" s="94" t="s">
        <v>180</v>
      </c>
      <c r="B7" s="75">
        <v>11067</v>
      </c>
      <c r="C7" s="75">
        <v>290</v>
      </c>
      <c r="D7" s="87">
        <f t="shared" si="0"/>
        <v>2.6204029999096413E-2</v>
      </c>
      <c r="E7" s="75">
        <v>16888</v>
      </c>
      <c r="F7" s="75">
        <v>960</v>
      </c>
      <c r="G7" s="87">
        <f t="shared" si="1"/>
        <v>5.6845097110374228E-2</v>
      </c>
      <c r="H7" s="87">
        <f t="shared" si="2"/>
        <v>3.0641067111277814E-2</v>
      </c>
    </row>
    <row r="8" spans="1:13">
      <c r="A8" s="94" t="s">
        <v>181</v>
      </c>
      <c r="B8" s="75">
        <v>129038</v>
      </c>
      <c r="C8" s="75">
        <v>16977</v>
      </c>
      <c r="D8" s="87">
        <f t="shared" si="0"/>
        <v>0.13156589531765836</v>
      </c>
      <c r="E8" s="75">
        <v>145312</v>
      </c>
      <c r="F8" s="75">
        <v>14403</v>
      </c>
      <c r="G8" s="87">
        <f t="shared" si="1"/>
        <v>9.9117760405197097E-2</v>
      </c>
      <c r="H8" s="87">
        <f t="shared" si="2"/>
        <v>-3.2448134912461263E-2</v>
      </c>
    </row>
    <row r="9" spans="1:13" ht="29.1">
      <c r="A9" s="94" t="s">
        <v>182</v>
      </c>
      <c r="B9" s="75">
        <v>704138</v>
      </c>
      <c r="C9" s="75">
        <v>329855</v>
      </c>
      <c r="D9" s="87">
        <f t="shared" si="0"/>
        <v>0.46845220681173294</v>
      </c>
      <c r="E9" s="75">
        <v>810379</v>
      </c>
      <c r="F9" s="75">
        <v>368777</v>
      </c>
      <c r="G9" s="87">
        <f t="shared" si="1"/>
        <v>0.45506732035257574</v>
      </c>
      <c r="H9" s="87">
        <f t="shared" si="2"/>
        <v>-1.3384886459157197E-2</v>
      </c>
    </row>
    <row r="10" spans="1:13" ht="29.1">
      <c r="A10" s="94" t="s">
        <v>183</v>
      </c>
      <c r="B10" s="75">
        <v>102673</v>
      </c>
      <c r="C10" s="75">
        <v>20652</v>
      </c>
      <c r="D10" s="87">
        <f t="shared" si="0"/>
        <v>0.20114343595687278</v>
      </c>
      <c r="E10" s="75">
        <v>125737</v>
      </c>
      <c r="F10" s="75">
        <v>29619</v>
      </c>
      <c r="G10" s="87">
        <f t="shared" si="1"/>
        <v>0.23556311984539158</v>
      </c>
      <c r="H10" s="87">
        <f t="shared" si="2"/>
        <v>3.4419683888518793E-2</v>
      </c>
    </row>
    <row r="11" spans="1:13" ht="29.1">
      <c r="A11" s="94" t="s">
        <v>184</v>
      </c>
      <c r="B11" s="75">
        <v>128078</v>
      </c>
      <c r="C11" s="75">
        <v>21423</v>
      </c>
      <c r="D11" s="87">
        <f t="shared" si="0"/>
        <v>0.1672652602320461</v>
      </c>
      <c r="E11" s="75">
        <v>150264</v>
      </c>
      <c r="F11" s="75">
        <v>20091</v>
      </c>
      <c r="G11" s="87">
        <f t="shared" si="1"/>
        <v>0.13370467976361602</v>
      </c>
      <c r="H11" s="87">
        <f t="shared" si="2"/>
        <v>-3.3560580468430079E-2</v>
      </c>
    </row>
    <row r="12" spans="1:13">
      <c r="A12" s="94" t="s">
        <v>185</v>
      </c>
      <c r="B12" s="75">
        <v>351357</v>
      </c>
      <c r="C12" s="75">
        <v>83849</v>
      </c>
      <c r="D12" s="87">
        <f t="shared" si="0"/>
        <v>0.23864331719590046</v>
      </c>
      <c r="E12" s="75">
        <v>390528</v>
      </c>
      <c r="F12" s="75">
        <v>73627</v>
      </c>
      <c r="G12" s="87">
        <f t="shared" si="1"/>
        <v>0.1885319362504097</v>
      </c>
      <c r="H12" s="87">
        <f t="shared" si="2"/>
        <v>-5.0111380945490752E-2</v>
      </c>
    </row>
    <row r="13" spans="1:13">
      <c r="A13" s="94" t="s">
        <v>186</v>
      </c>
      <c r="B13" s="75">
        <v>101075</v>
      </c>
      <c r="C13" s="75">
        <v>240</v>
      </c>
      <c r="D13" s="87">
        <f t="shared" si="0"/>
        <v>2.3744744001978728E-3</v>
      </c>
      <c r="E13" s="75">
        <v>113253</v>
      </c>
      <c r="F13" s="75">
        <v>0</v>
      </c>
      <c r="G13" s="87">
        <f t="shared" si="1"/>
        <v>0</v>
      </c>
      <c r="H13" s="87">
        <f t="shared" si="2"/>
        <v>-2.3744744001978728E-3</v>
      </c>
    </row>
    <row r="14" spans="1:13" ht="15" thickBot="1">
      <c r="A14" s="95" t="s">
        <v>114</v>
      </c>
      <c r="B14" s="90">
        <f>SUM(B4:B13)</f>
        <v>2398478</v>
      </c>
      <c r="C14" s="90">
        <f>SUM(C4:C13)</f>
        <v>735983</v>
      </c>
      <c r="D14" s="91">
        <f t="shared" si="0"/>
        <v>0.30685418002583303</v>
      </c>
      <c r="E14" s="90">
        <f>SUM(E4:E13)</f>
        <v>2667032</v>
      </c>
      <c r="F14" s="90">
        <f>SUM(F4:F13)</f>
        <v>776306</v>
      </c>
      <c r="G14" s="92">
        <f t="shared" si="1"/>
        <v>0.29107487274243427</v>
      </c>
      <c r="H14" s="91">
        <f t="shared" si="2"/>
        <v>-1.5779307283398769E-2</v>
      </c>
    </row>
    <row r="15" spans="1:13" ht="15" customHeight="1" thickTop="1">
      <c r="A15" s="62" t="s">
        <v>192</v>
      </c>
      <c r="B15" s="96"/>
      <c r="C15" s="96"/>
      <c r="D15" s="96"/>
      <c r="E15" s="96"/>
      <c r="F15" s="96"/>
      <c r="G15" s="96"/>
      <c r="H15" s="96"/>
    </row>
  </sheetData>
  <mergeCells count="3">
    <mergeCell ref="A2:A3"/>
    <mergeCell ref="B2:D2"/>
    <mergeCell ref="E2:G2"/>
  </mergeCells>
  <hyperlinks>
    <hyperlink ref="M1" location="Índice!A1" display="ÍNDICE" xr:uid="{B593DC8A-E4E2-4837-94F6-3FF37CE4AFFD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40912-BECF-496F-AB51-107E38AC7378}">
  <sheetPr>
    <tabColor rgb="FF40A682"/>
  </sheetPr>
  <dimension ref="A1:M14"/>
  <sheetViews>
    <sheetView workbookViewId="0">
      <selection activeCell="M1" sqref="M1"/>
    </sheetView>
  </sheetViews>
  <sheetFormatPr defaultColWidth="10.85546875" defaultRowHeight="14.45"/>
  <cols>
    <col min="1" max="1" width="30" style="61" customWidth="1"/>
    <col min="2" max="16384" width="10.85546875" style="61"/>
  </cols>
  <sheetData>
    <row r="1" spans="1:13" ht="21.6" thickBot="1">
      <c r="A1" s="64" t="s">
        <v>193</v>
      </c>
      <c r="B1" s="84"/>
      <c r="C1" s="84"/>
      <c r="D1" s="84"/>
      <c r="E1" s="84"/>
      <c r="F1" s="84"/>
      <c r="G1" s="84"/>
      <c r="M1" s="108" t="s">
        <v>54</v>
      </c>
    </row>
    <row r="2" spans="1:13" ht="15" thickTop="1">
      <c r="A2" s="174" t="s">
        <v>194</v>
      </c>
      <c r="B2" s="174">
        <v>2010</v>
      </c>
      <c r="C2" s="174"/>
      <c r="D2" s="174"/>
      <c r="E2" s="174">
        <v>2015</v>
      </c>
      <c r="F2" s="174"/>
      <c r="G2" s="174"/>
    </row>
    <row r="3" spans="1:13" ht="29.1">
      <c r="A3" s="175"/>
      <c r="B3" s="72" t="s">
        <v>173</v>
      </c>
      <c r="C3" s="86" t="s">
        <v>195</v>
      </c>
      <c r="D3" s="86" t="s">
        <v>196</v>
      </c>
      <c r="E3" s="72" t="s">
        <v>173</v>
      </c>
      <c r="F3" s="86" t="s">
        <v>195</v>
      </c>
      <c r="G3" s="86" t="s">
        <v>196</v>
      </c>
    </row>
    <row r="4" spans="1:13">
      <c r="A4" s="61" t="s">
        <v>197</v>
      </c>
      <c r="B4" s="74">
        <v>0.01</v>
      </c>
      <c r="C4" s="74">
        <v>0.06</v>
      </c>
      <c r="D4" s="74">
        <v>0.17</v>
      </c>
      <c r="E4" s="74">
        <v>0.01</v>
      </c>
      <c r="F4" s="74">
        <v>0.05</v>
      </c>
      <c r="G4" s="74">
        <v>0.14000000000000001</v>
      </c>
    </row>
    <row r="5" spans="1:13">
      <c r="A5" s="61" t="s">
        <v>198</v>
      </c>
      <c r="B5" s="74">
        <v>0.02</v>
      </c>
      <c r="C5" s="74">
        <v>0.04</v>
      </c>
      <c r="D5" s="74">
        <v>0.13</v>
      </c>
      <c r="E5" s="74">
        <v>0.02</v>
      </c>
      <c r="F5" s="74">
        <v>0.03</v>
      </c>
      <c r="G5" s="74">
        <v>0.11</v>
      </c>
    </row>
    <row r="6" spans="1:13">
      <c r="A6" s="61" t="s">
        <v>199</v>
      </c>
      <c r="B6" s="74">
        <v>0.01</v>
      </c>
      <c r="C6" s="74">
        <v>0.06</v>
      </c>
      <c r="D6" s="74">
        <v>0.17</v>
      </c>
      <c r="E6" s="74">
        <v>0.01</v>
      </c>
      <c r="F6" s="74">
        <v>0.05</v>
      </c>
      <c r="G6" s="74">
        <v>0.15</v>
      </c>
    </row>
    <row r="7" spans="1:13">
      <c r="A7" s="61" t="s">
        <v>200</v>
      </c>
      <c r="B7" s="74">
        <v>0.01</v>
      </c>
      <c r="C7" s="74">
        <v>0.06</v>
      </c>
      <c r="D7" s="74">
        <v>0.17</v>
      </c>
      <c r="E7" s="74">
        <v>0.01</v>
      </c>
      <c r="F7" s="74">
        <v>0.05</v>
      </c>
      <c r="G7" s="74">
        <v>0.15</v>
      </c>
    </row>
    <row r="8" spans="1:13">
      <c r="A8" s="61" t="s">
        <v>201</v>
      </c>
      <c r="B8" s="74">
        <v>0.01</v>
      </c>
      <c r="C8" s="74">
        <v>0.06</v>
      </c>
      <c r="D8" s="74">
        <v>0.17</v>
      </c>
      <c r="E8" s="74">
        <v>0.01</v>
      </c>
      <c r="F8" s="74">
        <v>0.05</v>
      </c>
      <c r="G8" s="74">
        <v>0.15</v>
      </c>
    </row>
    <row r="9" spans="1:13">
      <c r="A9" s="61" t="s">
        <v>202</v>
      </c>
      <c r="B9" s="74">
        <v>0.01</v>
      </c>
      <c r="C9" s="74">
        <v>0.06</v>
      </c>
      <c r="D9" s="74">
        <v>0.17</v>
      </c>
      <c r="E9" s="74">
        <v>0.01</v>
      </c>
      <c r="F9" s="74">
        <v>0.05</v>
      </c>
      <c r="G9" s="74">
        <v>0.15</v>
      </c>
    </row>
    <row r="10" spans="1:13">
      <c r="A10" s="61" t="s">
        <v>203</v>
      </c>
      <c r="B10" s="74">
        <v>0.01</v>
      </c>
      <c r="C10" s="74">
        <v>0.06</v>
      </c>
      <c r="D10" s="74">
        <v>0.17</v>
      </c>
      <c r="E10" s="74">
        <v>0.01</v>
      </c>
      <c r="F10" s="74">
        <v>0.05</v>
      </c>
      <c r="G10" s="74">
        <v>0.15</v>
      </c>
    </row>
    <row r="11" spans="1:13">
      <c r="A11" s="61" t="s">
        <v>204</v>
      </c>
      <c r="B11" s="74">
        <v>0.01</v>
      </c>
      <c r="C11" s="74">
        <v>0.05</v>
      </c>
      <c r="D11" s="74">
        <v>0.16</v>
      </c>
      <c r="E11" s="74">
        <v>0.01</v>
      </c>
      <c r="F11" s="74">
        <v>0.05</v>
      </c>
      <c r="G11" s="74">
        <v>0.14000000000000001</v>
      </c>
    </row>
    <row r="12" spans="1:13">
      <c r="A12" s="61" t="s">
        <v>205</v>
      </c>
      <c r="B12" s="74">
        <v>0.01</v>
      </c>
      <c r="C12" s="74">
        <v>0.06</v>
      </c>
      <c r="D12" s="74">
        <v>0.17</v>
      </c>
      <c r="E12" s="74">
        <v>0.01</v>
      </c>
      <c r="F12" s="74">
        <v>0.05</v>
      </c>
      <c r="G12" s="74">
        <v>0.15</v>
      </c>
    </row>
    <row r="13" spans="1:13" ht="15" thickBot="1">
      <c r="A13" s="97" t="s">
        <v>206</v>
      </c>
      <c r="B13" s="98">
        <f>(SUM(B4:B12))/9</f>
        <v>1.111111111111111E-2</v>
      </c>
      <c r="C13" s="98">
        <f t="shared" ref="C13:G13" si="0">(SUM(C4:C12))/9</f>
        <v>5.6666666666666671E-2</v>
      </c>
      <c r="D13" s="98">
        <f t="shared" si="0"/>
        <v>0.16444444444444445</v>
      </c>
      <c r="E13" s="98">
        <f t="shared" si="0"/>
        <v>1.111111111111111E-2</v>
      </c>
      <c r="F13" s="98">
        <f t="shared" si="0"/>
        <v>4.7777777777777773E-2</v>
      </c>
      <c r="G13" s="98">
        <f t="shared" si="0"/>
        <v>0.14333333333333334</v>
      </c>
    </row>
    <row r="14" spans="1:13" ht="15" thickTop="1">
      <c r="A14" s="61" t="s">
        <v>207</v>
      </c>
    </row>
  </sheetData>
  <mergeCells count="3">
    <mergeCell ref="A2:A3"/>
    <mergeCell ref="B2:D2"/>
    <mergeCell ref="E2:G2"/>
  </mergeCells>
  <hyperlinks>
    <hyperlink ref="M1" location="Índice!A1" display="ÍNDICE" xr:uid="{1FA39118-B3E8-456A-9EB5-B31090781D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93D85-503E-43F7-A1E9-B721961F2A0C}">
  <sheetPr>
    <tabColor rgb="FF40A682"/>
  </sheetPr>
  <dimension ref="A1:P17"/>
  <sheetViews>
    <sheetView workbookViewId="0">
      <selection activeCell="P1" sqref="P1"/>
    </sheetView>
  </sheetViews>
  <sheetFormatPr defaultColWidth="10.85546875" defaultRowHeight="14.45"/>
  <cols>
    <col min="1" max="1" width="20" style="61" customWidth="1"/>
    <col min="2" max="7" width="7.85546875" style="61" customWidth="1"/>
    <col min="8" max="8" width="22.140625" style="61" customWidth="1"/>
    <col min="9" max="14" width="7.85546875" style="61" customWidth="1"/>
    <col min="15" max="16384" width="10.85546875" style="61"/>
  </cols>
  <sheetData>
    <row r="1" spans="1:16" ht="21.6" thickBot="1">
      <c r="A1" s="64" t="s">
        <v>208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P1" s="108" t="s">
        <v>54</v>
      </c>
    </row>
    <row r="2" spans="1:16" ht="15" thickTop="1">
      <c r="A2" s="181" t="s">
        <v>194</v>
      </c>
      <c r="B2" s="174">
        <v>2010</v>
      </c>
      <c r="C2" s="174"/>
      <c r="D2" s="174"/>
      <c r="E2" s="174">
        <v>2015</v>
      </c>
      <c r="F2" s="174"/>
      <c r="G2" s="174"/>
      <c r="H2" s="181" t="s">
        <v>194</v>
      </c>
      <c r="I2" s="174">
        <v>2010</v>
      </c>
      <c r="J2" s="174"/>
      <c r="K2" s="174"/>
      <c r="L2" s="174">
        <v>2015</v>
      </c>
      <c r="M2" s="174"/>
      <c r="N2" s="174"/>
    </row>
    <row r="3" spans="1:16" ht="29.1">
      <c r="A3" s="182"/>
      <c r="B3" s="86" t="s">
        <v>173</v>
      </c>
      <c r="C3" s="86" t="s">
        <v>195</v>
      </c>
      <c r="D3" s="86" t="s">
        <v>196</v>
      </c>
      <c r="E3" s="86" t="s">
        <v>173</v>
      </c>
      <c r="F3" s="86" t="s">
        <v>195</v>
      </c>
      <c r="G3" s="86" t="s">
        <v>196</v>
      </c>
      <c r="H3" s="182"/>
      <c r="I3" s="86" t="s">
        <v>173</v>
      </c>
      <c r="J3" s="86" t="s">
        <v>195</v>
      </c>
      <c r="K3" s="86" t="s">
        <v>196</v>
      </c>
      <c r="L3" s="86" t="s">
        <v>173</v>
      </c>
      <c r="M3" s="86" t="s">
        <v>195</v>
      </c>
      <c r="N3" s="86" t="s">
        <v>196</v>
      </c>
    </row>
    <row r="4" spans="1:16" ht="29.1">
      <c r="A4" s="68" t="s">
        <v>209</v>
      </c>
      <c r="B4" s="75">
        <v>0.01</v>
      </c>
      <c r="C4" s="75">
        <v>0.01</v>
      </c>
      <c r="D4" s="75">
        <v>0.03</v>
      </c>
      <c r="E4" s="75">
        <v>0.01</v>
      </c>
      <c r="F4" s="75">
        <v>0.01</v>
      </c>
      <c r="G4" s="75">
        <v>0.03</v>
      </c>
      <c r="H4" s="68" t="s">
        <v>210</v>
      </c>
      <c r="I4" s="75">
        <v>0.03</v>
      </c>
      <c r="J4" s="75">
        <v>0.03</v>
      </c>
      <c r="K4" s="75">
        <v>0.09</v>
      </c>
      <c r="L4" s="75">
        <v>0.03</v>
      </c>
      <c r="M4" s="75">
        <v>0.02</v>
      </c>
      <c r="N4" s="75">
        <v>0.08</v>
      </c>
    </row>
    <row r="5" spans="1:16" ht="29.1">
      <c r="A5" s="68" t="s">
        <v>211</v>
      </c>
      <c r="B5" s="75">
        <v>0.02</v>
      </c>
      <c r="C5" s="75">
        <v>0.03</v>
      </c>
      <c r="D5" s="75">
        <v>0.1</v>
      </c>
      <c r="E5" s="75">
        <v>0.02</v>
      </c>
      <c r="F5" s="75">
        <v>0.03</v>
      </c>
      <c r="G5" s="75">
        <v>0.09</v>
      </c>
      <c r="H5" s="68" t="s">
        <v>212</v>
      </c>
      <c r="I5" s="75">
        <v>0.03</v>
      </c>
      <c r="J5" s="75">
        <v>0.03</v>
      </c>
      <c r="K5" s="75">
        <v>0.09</v>
      </c>
      <c r="L5" s="75">
        <v>0.03</v>
      </c>
      <c r="M5" s="75">
        <v>0.02</v>
      </c>
      <c r="N5" s="75">
        <v>0.08</v>
      </c>
    </row>
    <row r="6" spans="1:16" ht="29.1">
      <c r="A6" s="68" t="s">
        <v>213</v>
      </c>
      <c r="B6" s="75">
        <v>0.03</v>
      </c>
      <c r="C6" s="75">
        <v>0.03</v>
      </c>
      <c r="D6" s="75">
        <v>0.09</v>
      </c>
      <c r="E6" s="75">
        <v>0.03</v>
      </c>
      <c r="F6" s="75">
        <v>0.02</v>
      </c>
      <c r="G6" s="75">
        <v>0.08</v>
      </c>
      <c r="H6" s="68" t="s">
        <v>214</v>
      </c>
      <c r="I6" s="75">
        <v>0.03</v>
      </c>
      <c r="J6" s="75">
        <v>0.03</v>
      </c>
      <c r="K6" s="75">
        <v>0.09</v>
      </c>
      <c r="L6" s="75">
        <v>0.03</v>
      </c>
      <c r="M6" s="75">
        <v>0.02</v>
      </c>
      <c r="N6" s="75">
        <v>0.08</v>
      </c>
    </row>
    <row r="7" spans="1:16" ht="29.1">
      <c r="A7" s="68" t="s">
        <v>215</v>
      </c>
      <c r="B7" s="75">
        <v>0.03</v>
      </c>
      <c r="C7" s="75">
        <v>0.03</v>
      </c>
      <c r="D7" s="75">
        <v>0.09</v>
      </c>
      <c r="E7" s="75">
        <v>0.03</v>
      </c>
      <c r="F7" s="75">
        <v>0.02</v>
      </c>
      <c r="G7" s="75">
        <v>0.08</v>
      </c>
      <c r="H7" s="68" t="s">
        <v>216</v>
      </c>
      <c r="I7" s="75">
        <v>0.03</v>
      </c>
      <c r="J7" s="75">
        <v>0.03</v>
      </c>
      <c r="K7" s="75">
        <v>0.09</v>
      </c>
      <c r="L7" s="75">
        <v>0.03</v>
      </c>
      <c r="M7" s="75">
        <v>0.02</v>
      </c>
      <c r="N7" s="75">
        <v>0.08</v>
      </c>
    </row>
    <row r="8" spans="1:16" ht="29.1">
      <c r="A8" s="68" t="s">
        <v>217</v>
      </c>
      <c r="B8" s="75">
        <v>0.03</v>
      </c>
      <c r="C8" s="75">
        <v>0.03</v>
      </c>
      <c r="D8" s="75">
        <v>0.09</v>
      </c>
      <c r="E8" s="75">
        <v>0.03</v>
      </c>
      <c r="F8" s="75">
        <v>0.02</v>
      </c>
      <c r="G8" s="75">
        <v>0.08</v>
      </c>
      <c r="H8" s="68" t="s">
        <v>218</v>
      </c>
      <c r="I8" s="75">
        <v>0.03</v>
      </c>
      <c r="J8" s="75">
        <v>0.03</v>
      </c>
      <c r="K8" s="75">
        <v>0.09</v>
      </c>
      <c r="L8" s="75">
        <v>0.03</v>
      </c>
      <c r="M8" s="75">
        <v>0.02</v>
      </c>
      <c r="N8" s="75">
        <v>0.08</v>
      </c>
    </row>
    <row r="9" spans="1:16" ht="29.1">
      <c r="A9" s="68" t="s">
        <v>219</v>
      </c>
      <c r="B9" s="75">
        <v>0.03</v>
      </c>
      <c r="C9" s="75">
        <v>0.03</v>
      </c>
      <c r="D9" s="75">
        <v>0.09</v>
      </c>
      <c r="E9" s="75">
        <v>0.03</v>
      </c>
      <c r="F9" s="75">
        <v>0.02</v>
      </c>
      <c r="G9" s="75">
        <v>0.08</v>
      </c>
      <c r="H9" s="68" t="s">
        <v>220</v>
      </c>
      <c r="I9" s="75">
        <v>0.03</v>
      </c>
      <c r="J9" s="75">
        <v>0.03</v>
      </c>
      <c r="K9" s="75">
        <v>0.09</v>
      </c>
      <c r="L9" s="75">
        <v>0.03</v>
      </c>
      <c r="M9" s="75">
        <v>0.02</v>
      </c>
      <c r="N9" s="75">
        <v>0.08</v>
      </c>
    </row>
    <row r="10" spans="1:16" ht="29.1">
      <c r="A10" s="68" t="s">
        <v>221</v>
      </c>
      <c r="B10" s="75">
        <v>0.03</v>
      </c>
      <c r="C10" s="75">
        <v>0.03</v>
      </c>
      <c r="D10" s="75">
        <v>0.09</v>
      </c>
      <c r="E10" s="75">
        <v>0.03</v>
      </c>
      <c r="F10" s="75">
        <v>0.02</v>
      </c>
      <c r="G10" s="75">
        <v>0.09</v>
      </c>
      <c r="H10" s="68" t="s">
        <v>222</v>
      </c>
      <c r="I10" s="75">
        <v>0.03</v>
      </c>
      <c r="J10" s="75">
        <v>0.03</v>
      </c>
      <c r="K10" s="75">
        <v>0.09</v>
      </c>
      <c r="L10" s="75">
        <v>0.03</v>
      </c>
      <c r="M10" s="75">
        <v>0.02</v>
      </c>
      <c r="N10" s="75">
        <v>0.08</v>
      </c>
    </row>
    <row r="11" spans="1:16" ht="29.1">
      <c r="A11" s="68" t="s">
        <v>223</v>
      </c>
      <c r="B11" s="75">
        <v>0.03</v>
      </c>
      <c r="C11" s="75">
        <v>0.03</v>
      </c>
      <c r="D11" s="75">
        <v>0.09</v>
      </c>
      <c r="E11" s="75">
        <v>0.03</v>
      </c>
      <c r="F11" s="75">
        <v>0.02</v>
      </c>
      <c r="G11" s="75">
        <v>0.08</v>
      </c>
      <c r="H11" s="68" t="s">
        <v>224</v>
      </c>
      <c r="I11" s="75">
        <v>0.03</v>
      </c>
      <c r="J11" s="75">
        <v>0.03</v>
      </c>
      <c r="K11" s="75">
        <v>0.09</v>
      </c>
      <c r="L11" s="75">
        <v>0.03</v>
      </c>
      <c r="M11" s="75">
        <v>0.02</v>
      </c>
      <c r="N11" s="75">
        <v>0.08</v>
      </c>
    </row>
    <row r="12" spans="1:16" ht="29.1">
      <c r="A12" s="68" t="s">
        <v>225</v>
      </c>
      <c r="B12" s="75">
        <v>0.03</v>
      </c>
      <c r="C12" s="75">
        <v>0.03</v>
      </c>
      <c r="D12" s="75">
        <v>0.09</v>
      </c>
      <c r="E12" s="75">
        <v>0.03</v>
      </c>
      <c r="F12" s="75">
        <v>0.02</v>
      </c>
      <c r="G12" s="75">
        <v>0.08</v>
      </c>
      <c r="H12" s="68" t="s">
        <v>226</v>
      </c>
      <c r="I12" s="75">
        <v>0.03</v>
      </c>
      <c r="J12" s="75">
        <v>0.03</v>
      </c>
      <c r="K12" s="75">
        <v>0.09</v>
      </c>
      <c r="L12" s="75">
        <v>0.03</v>
      </c>
      <c r="M12" s="75">
        <v>0.02</v>
      </c>
      <c r="N12" s="75">
        <v>0.08</v>
      </c>
    </row>
    <row r="13" spans="1:16">
      <c r="A13" s="68" t="s">
        <v>227</v>
      </c>
      <c r="B13" s="75">
        <v>0.03</v>
      </c>
      <c r="C13" s="75">
        <v>0.03</v>
      </c>
      <c r="D13" s="75">
        <v>0.09</v>
      </c>
      <c r="E13" s="75">
        <v>0.03</v>
      </c>
      <c r="F13" s="75">
        <v>0.02</v>
      </c>
      <c r="G13" s="75">
        <v>0.08</v>
      </c>
      <c r="H13" s="68" t="s">
        <v>228</v>
      </c>
      <c r="I13" s="75">
        <v>0.02</v>
      </c>
      <c r="J13" s="75">
        <v>0.01</v>
      </c>
      <c r="K13" s="75">
        <v>0.05</v>
      </c>
      <c r="L13" s="75">
        <v>0.02</v>
      </c>
      <c r="M13" s="75">
        <v>0.02</v>
      </c>
      <c r="N13" s="75">
        <v>0.05</v>
      </c>
    </row>
    <row r="14" spans="1:16" ht="29.1">
      <c r="A14" s="68" t="s">
        <v>229</v>
      </c>
      <c r="B14" s="75">
        <v>0.03</v>
      </c>
      <c r="C14" s="75">
        <v>0.03</v>
      </c>
      <c r="D14" s="75">
        <v>0.09</v>
      </c>
      <c r="E14" s="75">
        <v>0.03</v>
      </c>
      <c r="F14" s="75">
        <v>0.02</v>
      </c>
      <c r="G14" s="75">
        <v>0.08</v>
      </c>
      <c r="H14" s="68" t="s">
        <v>230</v>
      </c>
      <c r="I14" s="75">
        <v>0.02</v>
      </c>
      <c r="J14" s="75">
        <v>0.01</v>
      </c>
      <c r="K14" s="75">
        <v>0.04</v>
      </c>
      <c r="L14" s="75">
        <v>0.02</v>
      </c>
      <c r="M14" s="75">
        <v>0.02</v>
      </c>
      <c r="N14" s="75">
        <v>0.05</v>
      </c>
    </row>
    <row r="15" spans="1:16" ht="29.1">
      <c r="A15" s="68" t="s">
        <v>231</v>
      </c>
      <c r="B15" s="75">
        <v>0.03</v>
      </c>
      <c r="C15" s="75">
        <v>0.03</v>
      </c>
      <c r="D15" s="75">
        <v>0.09</v>
      </c>
      <c r="E15" s="75">
        <v>0.03</v>
      </c>
      <c r="F15" s="75">
        <v>0.02</v>
      </c>
      <c r="G15" s="75">
        <v>0.08</v>
      </c>
      <c r="H15" s="68" t="s">
        <v>232</v>
      </c>
      <c r="I15" s="75">
        <v>0.02</v>
      </c>
      <c r="J15" s="75">
        <v>0.02</v>
      </c>
      <c r="K15" s="75">
        <v>0.12</v>
      </c>
      <c r="L15" s="75">
        <v>0.02</v>
      </c>
      <c r="M15" s="75">
        <v>0.02</v>
      </c>
      <c r="N15" s="75">
        <v>0.12</v>
      </c>
    </row>
    <row r="16" spans="1:16" ht="15" thickBot="1">
      <c r="A16" s="184"/>
      <c r="B16" s="184"/>
      <c r="C16" s="184"/>
      <c r="D16" s="184"/>
      <c r="E16" s="184"/>
      <c r="F16" s="184"/>
      <c r="G16" s="184"/>
      <c r="H16" s="77" t="s">
        <v>206</v>
      </c>
      <c r="I16" s="99">
        <v>0.02</v>
      </c>
      <c r="J16" s="99">
        <v>0.02</v>
      </c>
      <c r="K16" s="99">
        <v>0.08</v>
      </c>
      <c r="L16" s="99">
        <v>0.02</v>
      </c>
      <c r="M16" s="99">
        <v>0.02</v>
      </c>
      <c r="N16" s="99">
        <v>0.08</v>
      </c>
    </row>
    <row r="17" spans="1:14" ht="50.1" customHeight="1" thickTop="1">
      <c r="A17" s="183" t="s">
        <v>233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</row>
  </sheetData>
  <mergeCells count="8">
    <mergeCell ref="A17:N17"/>
    <mergeCell ref="A16:G16"/>
    <mergeCell ref="A2:A3"/>
    <mergeCell ref="B2:D2"/>
    <mergeCell ref="E2:G2"/>
    <mergeCell ref="H2:H3"/>
    <mergeCell ref="I2:K2"/>
    <mergeCell ref="L2:N2"/>
  </mergeCells>
  <hyperlinks>
    <hyperlink ref="P1" location="Índice!A1" display="ÍNDICE" xr:uid="{5A5920CB-9A20-42FC-AE1E-2C26BCD3E41B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BAB7-76CA-49D3-B8CA-D12F308EA355}">
  <sheetPr>
    <tabColor rgb="FF40A682"/>
  </sheetPr>
  <dimension ref="A1:L16"/>
  <sheetViews>
    <sheetView workbookViewId="0">
      <selection activeCell="L1" sqref="L1"/>
    </sheetView>
  </sheetViews>
  <sheetFormatPr defaultColWidth="10.85546875" defaultRowHeight="14.45"/>
  <cols>
    <col min="1" max="1" width="27.28515625" style="61" customWidth="1"/>
    <col min="2" max="7" width="14.28515625" style="61" customWidth="1"/>
    <col min="8" max="16384" width="10.85546875" style="61"/>
  </cols>
  <sheetData>
    <row r="1" spans="1:12" ht="21.6" thickBot="1">
      <c r="A1" s="64" t="s">
        <v>234</v>
      </c>
      <c r="B1" s="79"/>
      <c r="C1" s="79"/>
      <c r="D1" s="79"/>
      <c r="E1" s="79"/>
      <c r="F1" s="79"/>
      <c r="G1" s="79"/>
      <c r="L1" s="108" t="s">
        <v>54</v>
      </c>
    </row>
    <row r="2" spans="1:12" ht="15" customHeight="1" thickTop="1">
      <c r="A2" s="181" t="s">
        <v>235</v>
      </c>
      <c r="B2" s="185">
        <v>2010</v>
      </c>
      <c r="C2" s="185"/>
      <c r="D2" s="185"/>
      <c r="E2" s="185">
        <v>2015</v>
      </c>
      <c r="F2" s="185"/>
      <c r="G2" s="185"/>
    </row>
    <row r="3" spans="1:12">
      <c r="A3" s="182"/>
      <c r="B3" s="86" t="s">
        <v>173</v>
      </c>
      <c r="C3" s="86" t="s">
        <v>195</v>
      </c>
      <c r="D3" s="86" t="s">
        <v>196</v>
      </c>
      <c r="E3" s="86" t="s">
        <v>173</v>
      </c>
      <c r="F3" s="86" t="s">
        <v>195</v>
      </c>
      <c r="G3" s="86" t="s">
        <v>196</v>
      </c>
    </row>
    <row r="4" spans="1:12" ht="30" customHeight="1">
      <c r="A4" s="101" t="s">
        <v>236</v>
      </c>
      <c r="B4" s="102">
        <v>2.8000000000000001E-2</v>
      </c>
      <c r="C4" s="102">
        <v>6.3E-2</v>
      </c>
      <c r="D4" s="102">
        <v>0.14199999999999999</v>
      </c>
      <c r="E4" s="102">
        <v>2.7E-2</v>
      </c>
      <c r="F4" s="102">
        <v>5.7000000000000002E-2</v>
      </c>
      <c r="G4" s="102">
        <v>0.13300000000000001</v>
      </c>
    </row>
    <row r="5" spans="1:12" ht="30" customHeight="1">
      <c r="A5" s="62" t="s">
        <v>237</v>
      </c>
      <c r="B5" s="103">
        <v>2.8000000000000001E-2</v>
      </c>
      <c r="C5" s="103">
        <v>6.4000000000000001E-2</v>
      </c>
      <c r="D5" s="103">
        <v>0.14299999999999999</v>
      </c>
      <c r="E5" s="103">
        <v>2.7E-2</v>
      </c>
      <c r="F5" s="103">
        <v>5.7000000000000002E-2</v>
      </c>
      <c r="G5" s="103">
        <v>0.13300000000000001</v>
      </c>
    </row>
    <row r="6" spans="1:12" ht="30" customHeight="1">
      <c r="A6" s="62" t="s">
        <v>238</v>
      </c>
      <c r="B6" s="103">
        <v>0.02</v>
      </c>
      <c r="C6" s="103">
        <v>1.4999999999999999E-2</v>
      </c>
      <c r="D6" s="103">
        <v>6.2E-2</v>
      </c>
      <c r="E6" s="103">
        <v>1.9E-2</v>
      </c>
      <c r="F6" s="103">
        <v>1.6E-2</v>
      </c>
      <c r="G6" s="103">
        <v>6.0999999999999999E-2</v>
      </c>
    </row>
    <row r="7" spans="1:12" ht="30" customHeight="1">
      <c r="A7" s="62" t="s">
        <v>239</v>
      </c>
      <c r="B7" s="103">
        <v>0.02</v>
      </c>
      <c r="C7" s="103">
        <v>1.4999999999999999E-2</v>
      </c>
      <c r="D7" s="103">
        <v>6.2E-2</v>
      </c>
      <c r="E7" s="103">
        <v>1.9E-2</v>
      </c>
      <c r="F7" s="103">
        <v>1.6E-2</v>
      </c>
      <c r="G7" s="103">
        <v>6.0999999999999999E-2</v>
      </c>
    </row>
    <row r="8" spans="1:12" s="100" customFormat="1" ht="29.1">
      <c r="A8" s="68" t="s">
        <v>240</v>
      </c>
      <c r="B8" s="104">
        <v>0.104</v>
      </c>
      <c r="C8" s="104">
        <v>2.3E-2</v>
      </c>
      <c r="D8" s="104">
        <v>0.122</v>
      </c>
      <c r="E8" s="104">
        <v>0.113</v>
      </c>
      <c r="F8" s="104">
        <v>1.7999999999999999E-2</v>
      </c>
      <c r="G8" s="104">
        <v>0.11799999999999999</v>
      </c>
    </row>
    <row r="9" spans="1:12" s="100" customFormat="1" ht="29.1">
      <c r="A9" s="68" t="s">
        <v>241</v>
      </c>
      <c r="B9" s="104">
        <v>2.3E-2</v>
      </c>
      <c r="C9" s="104">
        <v>2.1999999999999999E-2</v>
      </c>
      <c r="D9" s="104">
        <v>8.6999999999999994E-2</v>
      </c>
      <c r="E9" s="104">
        <v>0.02</v>
      </c>
      <c r="F9" s="104">
        <v>1.7000000000000001E-2</v>
      </c>
      <c r="G9" s="104">
        <v>8.1000000000000003E-2</v>
      </c>
    </row>
    <row r="10" spans="1:12" ht="30" customHeight="1">
      <c r="A10" s="62" t="s">
        <v>242</v>
      </c>
      <c r="B10" s="103">
        <v>2.1999999999999999E-2</v>
      </c>
      <c r="C10" s="103">
        <v>0.02</v>
      </c>
      <c r="D10" s="103">
        <v>8.4000000000000005E-2</v>
      </c>
      <c r="E10" s="103">
        <v>0.02</v>
      </c>
      <c r="F10" s="103">
        <v>1.6E-2</v>
      </c>
      <c r="G10" s="103">
        <v>7.9000000000000001E-2</v>
      </c>
    </row>
    <row r="11" spans="1:12" s="100" customFormat="1" ht="29.1">
      <c r="A11" s="68" t="s">
        <v>243</v>
      </c>
      <c r="B11" s="104">
        <v>2.3E-2</v>
      </c>
      <c r="C11" s="104">
        <v>2.1000000000000001E-2</v>
      </c>
      <c r="D11" s="104">
        <v>8.5000000000000006E-2</v>
      </c>
      <c r="E11" s="104">
        <v>0.02</v>
      </c>
      <c r="F11" s="104">
        <v>1.6E-2</v>
      </c>
      <c r="G11" s="104">
        <v>0.08</v>
      </c>
    </row>
    <row r="12" spans="1:12" ht="30" customHeight="1">
      <c r="A12" s="62" t="s">
        <v>244</v>
      </c>
      <c r="B12" s="103">
        <v>2.3E-2</v>
      </c>
      <c r="C12" s="103">
        <v>0.02</v>
      </c>
      <c r="D12" s="103">
        <v>8.4000000000000005E-2</v>
      </c>
      <c r="E12" s="103">
        <v>0.02</v>
      </c>
      <c r="F12" s="103">
        <v>1.4999999999999999E-2</v>
      </c>
      <c r="G12" s="103">
        <v>7.9000000000000001E-2</v>
      </c>
    </row>
    <row r="13" spans="1:12" ht="30" customHeight="1">
      <c r="A13" s="62" t="s">
        <v>245</v>
      </c>
      <c r="B13" s="103">
        <v>5.0999999999999997E-2</v>
      </c>
      <c r="C13" s="103">
        <v>8.0000000000000002E-3</v>
      </c>
      <c r="D13" s="103">
        <v>7.0000000000000007E-2</v>
      </c>
      <c r="E13" s="103">
        <v>4.2000000000000003E-2</v>
      </c>
      <c r="F13" s="103">
        <v>7.0000000000000001E-3</v>
      </c>
      <c r="G13" s="103">
        <v>0.06</v>
      </c>
    </row>
    <row r="14" spans="1:12" ht="30" customHeight="1">
      <c r="A14" s="62" t="s">
        <v>246</v>
      </c>
      <c r="B14" s="103">
        <v>2.7E-2</v>
      </c>
      <c r="C14" s="103">
        <v>2.5999999999999999E-2</v>
      </c>
      <c r="D14" s="103">
        <v>8.8999999999999996E-2</v>
      </c>
      <c r="E14" s="103">
        <v>2.5000000000000001E-2</v>
      </c>
      <c r="F14" s="103">
        <v>2.4E-2</v>
      </c>
      <c r="G14" s="103">
        <v>8.3000000000000004E-2</v>
      </c>
    </row>
    <row r="15" spans="1:12" ht="30" customHeight="1" thickBot="1">
      <c r="A15" s="105" t="s">
        <v>247</v>
      </c>
      <c r="B15" s="106">
        <v>3.4000000000000002E-2</v>
      </c>
      <c r="C15" s="106">
        <v>2.7E-2</v>
      </c>
      <c r="D15" s="106">
        <v>9.4E-2</v>
      </c>
      <c r="E15" s="106">
        <v>3.2000000000000001E-2</v>
      </c>
      <c r="F15" s="106">
        <v>2.4E-2</v>
      </c>
      <c r="G15" s="106">
        <v>8.7999999999999995E-2</v>
      </c>
    </row>
    <row r="16" spans="1:12" ht="24.95" customHeight="1" thickTop="1">
      <c r="A16" s="62" t="s">
        <v>248</v>
      </c>
      <c r="B16" s="62"/>
      <c r="C16" s="62"/>
      <c r="D16" s="62"/>
      <c r="E16" s="62"/>
      <c r="F16" s="62"/>
      <c r="G16" s="62"/>
    </row>
  </sheetData>
  <mergeCells count="3">
    <mergeCell ref="B2:D2"/>
    <mergeCell ref="E2:G2"/>
    <mergeCell ref="A2:A3"/>
  </mergeCells>
  <hyperlinks>
    <hyperlink ref="L1" location="Índice!A1" display="ÍNDICE" xr:uid="{CF038945-EBBB-4A31-82F2-6867C18247A2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5AE76-03BE-4F6E-A380-B04CC98CFC0D}">
  <sheetPr>
    <tabColor rgb="FF40A682"/>
  </sheetPr>
  <dimension ref="A1:M17"/>
  <sheetViews>
    <sheetView workbookViewId="0">
      <selection activeCell="M2" sqref="M2"/>
    </sheetView>
  </sheetViews>
  <sheetFormatPr defaultColWidth="10.85546875" defaultRowHeight="14.45"/>
  <cols>
    <col min="1" max="1" width="25.140625" style="61" customWidth="1"/>
    <col min="2" max="7" width="11.42578125" style="61" customWidth="1"/>
    <col min="8" max="16384" width="10.85546875" style="61"/>
  </cols>
  <sheetData>
    <row r="1" spans="1:13" ht="21.6" thickBot="1">
      <c r="A1" s="65" t="s">
        <v>249</v>
      </c>
      <c r="B1" s="107"/>
      <c r="C1" s="107"/>
      <c r="D1" s="107"/>
      <c r="E1" s="107"/>
      <c r="F1" s="107"/>
      <c r="G1" s="107"/>
    </row>
    <row r="2" spans="1:13" ht="15" thickTop="1">
      <c r="A2" s="174" t="s">
        <v>250</v>
      </c>
      <c r="B2" s="185">
        <v>2010</v>
      </c>
      <c r="C2" s="185"/>
      <c r="D2" s="185"/>
      <c r="E2" s="185">
        <v>2015</v>
      </c>
      <c r="F2" s="185"/>
      <c r="G2" s="185"/>
      <c r="M2" s="108" t="s">
        <v>54</v>
      </c>
    </row>
    <row r="3" spans="1:13" ht="29.1">
      <c r="A3" s="175"/>
      <c r="B3" s="86" t="s">
        <v>173</v>
      </c>
      <c r="C3" s="86" t="s">
        <v>195</v>
      </c>
      <c r="D3" s="86" t="s">
        <v>196</v>
      </c>
      <c r="E3" s="86" t="s">
        <v>173</v>
      </c>
      <c r="F3" s="86" t="s">
        <v>195</v>
      </c>
      <c r="G3" s="86" t="s">
        <v>196</v>
      </c>
    </row>
    <row r="4" spans="1:13">
      <c r="A4" s="74" t="s">
        <v>251</v>
      </c>
      <c r="B4" s="74">
        <v>10</v>
      </c>
      <c r="C4" s="74">
        <v>55</v>
      </c>
      <c r="D4" s="74">
        <v>162</v>
      </c>
      <c r="E4" s="74">
        <v>10</v>
      </c>
      <c r="F4" s="74">
        <v>48</v>
      </c>
      <c r="G4" s="74">
        <v>143</v>
      </c>
    </row>
    <row r="5" spans="1:13">
      <c r="A5" s="74" t="s">
        <v>252</v>
      </c>
      <c r="B5" s="74">
        <v>25</v>
      </c>
      <c r="C5" s="74">
        <v>23</v>
      </c>
      <c r="D5" s="74">
        <v>81</v>
      </c>
      <c r="E5" s="74">
        <v>23</v>
      </c>
      <c r="F5" s="74">
        <v>21</v>
      </c>
      <c r="G5" s="74">
        <v>77</v>
      </c>
    </row>
    <row r="6" spans="1:13" ht="15" thickBot="1">
      <c r="A6" s="77" t="s">
        <v>253</v>
      </c>
      <c r="B6" s="77">
        <v>24</v>
      </c>
      <c r="C6" s="77">
        <v>30</v>
      </c>
      <c r="D6" s="77">
        <v>94</v>
      </c>
      <c r="E6" s="77">
        <v>22</v>
      </c>
      <c r="F6" s="77">
        <v>26</v>
      </c>
      <c r="G6" s="77">
        <v>88</v>
      </c>
    </row>
    <row r="7" spans="1:13" ht="15" thickTop="1">
      <c r="A7" s="178" t="s">
        <v>254</v>
      </c>
      <c r="B7" s="178"/>
      <c r="C7" s="178"/>
      <c r="D7" s="178"/>
      <c r="E7" s="178"/>
      <c r="F7" s="178"/>
      <c r="G7" s="178"/>
    </row>
    <row r="8" spans="1:13" ht="30" customHeight="1">
      <c r="A8" s="183" t="s">
        <v>255</v>
      </c>
      <c r="B8" s="183"/>
      <c r="C8" s="183"/>
      <c r="D8" s="183"/>
      <c r="E8" s="183"/>
      <c r="F8" s="183"/>
      <c r="G8" s="183"/>
    </row>
    <row r="9" spans="1:13" ht="30" customHeight="1">
      <c r="A9" s="183" t="s">
        <v>256</v>
      </c>
      <c r="B9" s="183"/>
      <c r="C9" s="183"/>
      <c r="D9" s="183"/>
      <c r="E9" s="183"/>
      <c r="F9" s="183"/>
      <c r="G9" s="183"/>
    </row>
    <row r="17" spans="6:6">
      <c r="F17" s="62"/>
    </row>
  </sheetData>
  <mergeCells count="6">
    <mergeCell ref="B2:D2"/>
    <mergeCell ref="E2:G2"/>
    <mergeCell ref="A7:G7"/>
    <mergeCell ref="A8:G8"/>
    <mergeCell ref="A9:G9"/>
    <mergeCell ref="A2:A3"/>
  </mergeCells>
  <hyperlinks>
    <hyperlink ref="M2" location="Índice!A1" display="ÍNDICE" xr:uid="{64B84A65-757A-41A6-8B2E-38661AB6FE4C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64A8-4480-4E9A-B993-6DBD5B501BC6}">
  <sheetPr>
    <tabColor rgb="FF40A682"/>
  </sheetPr>
  <dimension ref="A1:N20"/>
  <sheetViews>
    <sheetView workbookViewId="0">
      <selection activeCell="N1" sqref="N1"/>
    </sheetView>
  </sheetViews>
  <sheetFormatPr defaultColWidth="11.42578125" defaultRowHeight="14.45"/>
  <sheetData>
    <row r="1" spans="1:14" ht="21">
      <c r="A1" s="16" t="s">
        <v>257</v>
      </c>
      <c r="N1" s="108" t="s">
        <v>54</v>
      </c>
    </row>
    <row r="2" spans="1:14" ht="15.95" thickBot="1">
      <c r="A2" s="17" t="s">
        <v>258</v>
      </c>
    </row>
    <row r="3" spans="1:14" ht="15" thickTop="1">
      <c r="A3" s="23" t="s">
        <v>57</v>
      </c>
      <c r="B3" s="23" t="s">
        <v>259</v>
      </c>
    </row>
    <row r="4" spans="1:14">
      <c r="A4" s="18">
        <v>2001</v>
      </c>
      <c r="B4" s="110">
        <v>16.600000000000001</v>
      </c>
    </row>
    <row r="5" spans="1:14">
      <c r="A5" s="18">
        <v>2002</v>
      </c>
      <c r="B5" s="110">
        <v>16.600000000000001</v>
      </c>
    </row>
    <row r="6" spans="1:14">
      <c r="A6" s="18">
        <v>2003</v>
      </c>
      <c r="B6" s="110">
        <v>15.9</v>
      </c>
    </row>
    <row r="7" spans="1:14">
      <c r="A7" s="18">
        <v>2004</v>
      </c>
      <c r="B7" s="110">
        <v>15.5</v>
      </c>
    </row>
    <row r="8" spans="1:14">
      <c r="A8" s="18">
        <v>2005</v>
      </c>
      <c r="B8" s="110">
        <v>14.9</v>
      </c>
    </row>
    <row r="9" spans="1:14">
      <c r="A9" s="18">
        <v>2006</v>
      </c>
      <c r="B9" s="110">
        <v>14.6</v>
      </c>
    </row>
    <row r="10" spans="1:14">
      <c r="A10" s="18">
        <v>2007</v>
      </c>
      <c r="B10" s="110">
        <v>13.9</v>
      </c>
    </row>
    <row r="11" spans="1:14">
      <c r="A11" s="18">
        <v>2008</v>
      </c>
      <c r="B11" s="110">
        <v>14.1</v>
      </c>
    </row>
    <row r="12" spans="1:14">
      <c r="A12" s="18">
        <v>2009</v>
      </c>
      <c r="B12" s="110">
        <v>14</v>
      </c>
    </row>
    <row r="13" spans="1:14">
      <c r="A13" s="18">
        <v>2010</v>
      </c>
      <c r="B13" s="110">
        <v>13.7</v>
      </c>
    </row>
    <row r="14" spans="1:14">
      <c r="A14" s="18">
        <v>2011</v>
      </c>
      <c r="B14" s="110">
        <v>12.8</v>
      </c>
    </row>
    <row r="15" spans="1:14">
      <c r="A15" s="18">
        <v>2012</v>
      </c>
      <c r="B15" s="110">
        <v>12.4</v>
      </c>
    </row>
    <row r="16" spans="1:14">
      <c r="A16" s="18">
        <v>2013</v>
      </c>
      <c r="B16" s="110">
        <v>11.8</v>
      </c>
    </row>
    <row r="17" spans="1:2">
      <c r="A17" s="18">
        <v>2014</v>
      </c>
      <c r="B17" s="110">
        <v>10.9</v>
      </c>
    </row>
    <row r="18" spans="1:2">
      <c r="A18" s="18">
        <v>2015</v>
      </c>
      <c r="B18" s="110">
        <v>10.8</v>
      </c>
    </row>
    <row r="19" spans="1:2" ht="15" thickBot="1">
      <c r="A19" s="21">
        <v>2016</v>
      </c>
      <c r="B19" s="111">
        <v>10.8</v>
      </c>
    </row>
    <row r="20" spans="1:2" ht="15" thickTop="1">
      <c r="A20" t="s">
        <v>260</v>
      </c>
    </row>
  </sheetData>
  <hyperlinks>
    <hyperlink ref="N1" location="Índice!A1" display="ÍNDICE" xr:uid="{93DFA0C9-D176-4091-8A1E-A529C75323FD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2AD5F-9493-4BA3-86D8-AF6ED2044E63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873E026F-1DD6-43AE-A481-03F3B7F0A514}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7D01B-C968-424A-A285-BD56C1427CE7}">
  <sheetPr>
    <tabColor rgb="FF40A682"/>
  </sheetPr>
  <dimension ref="A1:N20"/>
  <sheetViews>
    <sheetView workbookViewId="0">
      <selection activeCell="N1" sqref="N1"/>
    </sheetView>
  </sheetViews>
  <sheetFormatPr defaultColWidth="11.42578125" defaultRowHeight="14.45"/>
  <sheetData>
    <row r="1" spans="1:14" ht="21">
      <c r="A1" s="16" t="s">
        <v>261</v>
      </c>
      <c r="N1" s="108" t="s">
        <v>54</v>
      </c>
    </row>
    <row r="2" spans="1:14" ht="15.95" thickBot="1">
      <c r="A2" s="17" t="s">
        <v>262</v>
      </c>
    </row>
    <row r="3" spans="1:14" ht="15" thickTop="1">
      <c r="A3" s="23" t="s">
        <v>57</v>
      </c>
      <c r="B3" s="23" t="s">
        <v>263</v>
      </c>
      <c r="C3" s="23" t="s">
        <v>264</v>
      </c>
    </row>
    <row r="4" spans="1:14">
      <c r="A4" s="18">
        <v>2001</v>
      </c>
      <c r="B4" s="110">
        <v>10</v>
      </c>
      <c r="C4" s="110">
        <v>26.5</v>
      </c>
    </row>
    <row r="5" spans="1:14">
      <c r="A5" s="18">
        <v>2002</v>
      </c>
      <c r="B5" s="110">
        <v>10</v>
      </c>
      <c r="C5" s="110">
        <v>26.8</v>
      </c>
    </row>
    <row r="6" spans="1:14">
      <c r="A6" s="18">
        <v>2003</v>
      </c>
      <c r="B6" s="110">
        <v>9.6</v>
      </c>
      <c r="C6" s="110">
        <v>25.7</v>
      </c>
    </row>
    <row r="7" spans="1:14">
      <c r="A7" s="18">
        <v>2004</v>
      </c>
      <c r="B7" s="110">
        <v>9.6</v>
      </c>
      <c r="C7" s="110">
        <v>24.7</v>
      </c>
    </row>
    <row r="8" spans="1:14">
      <c r="A8" s="18">
        <v>2005</v>
      </c>
      <c r="B8" s="110">
        <v>9.6999999999999993</v>
      </c>
      <c r="C8" s="110">
        <v>23.1</v>
      </c>
    </row>
    <row r="9" spans="1:14">
      <c r="A9" s="18">
        <v>2006</v>
      </c>
      <c r="B9" s="110">
        <v>9.3000000000000007</v>
      </c>
      <c r="C9" s="110">
        <v>23</v>
      </c>
    </row>
    <row r="10" spans="1:14">
      <c r="A10" s="18">
        <v>2007</v>
      </c>
      <c r="B10" s="110">
        <v>9.1</v>
      </c>
      <c r="C10" s="110">
        <v>22.4</v>
      </c>
    </row>
    <row r="11" spans="1:14">
      <c r="A11" s="18">
        <v>2008</v>
      </c>
      <c r="B11" s="110">
        <v>9.9</v>
      </c>
      <c r="C11" s="110">
        <v>22.4</v>
      </c>
    </row>
    <row r="12" spans="1:14">
      <c r="A12" s="18">
        <v>2009</v>
      </c>
      <c r="B12" s="110">
        <v>9.1999999999999993</v>
      </c>
      <c r="C12" s="110">
        <v>22.7</v>
      </c>
    </row>
    <row r="13" spans="1:14">
      <c r="A13" s="18">
        <v>2010</v>
      </c>
      <c r="B13" s="110">
        <v>8.8000000000000007</v>
      </c>
      <c r="C13" s="110">
        <v>22.2</v>
      </c>
    </row>
    <row r="14" spans="1:14">
      <c r="A14" s="18">
        <v>2011</v>
      </c>
      <c r="B14" s="110">
        <v>8.1999999999999993</v>
      </c>
      <c r="C14" s="110">
        <v>20.7</v>
      </c>
    </row>
    <row r="15" spans="1:14">
      <c r="A15" s="18">
        <v>2012</v>
      </c>
      <c r="B15" s="110">
        <v>8.1999999999999993</v>
      </c>
      <c r="C15" s="110">
        <v>19.899999999999999</v>
      </c>
    </row>
    <row r="16" spans="1:14">
      <c r="A16" s="18">
        <v>2013</v>
      </c>
      <c r="B16" s="110">
        <v>7.6</v>
      </c>
      <c r="C16" s="110">
        <v>18.899999999999999</v>
      </c>
    </row>
    <row r="17" spans="1:3">
      <c r="A17" s="18">
        <v>2014</v>
      </c>
      <c r="B17" s="110">
        <v>7</v>
      </c>
      <c r="C17" s="110">
        <v>17.7</v>
      </c>
    </row>
    <row r="18" spans="1:3">
      <c r="A18" s="18">
        <v>2015</v>
      </c>
      <c r="B18" s="110">
        <v>6.9</v>
      </c>
      <c r="C18" s="110">
        <v>17.600000000000001</v>
      </c>
    </row>
    <row r="19" spans="1:3" ht="15" thickBot="1">
      <c r="A19" s="21">
        <v>2016</v>
      </c>
      <c r="B19" s="111">
        <v>6.9</v>
      </c>
      <c r="C19" s="111">
        <v>17.3</v>
      </c>
    </row>
    <row r="20" spans="1:3" ht="15" thickTop="1">
      <c r="A20" t="s">
        <v>260</v>
      </c>
    </row>
  </sheetData>
  <hyperlinks>
    <hyperlink ref="N1" location="Índice!A1" display="ÍNDICE" xr:uid="{3601D10A-A03F-486A-94F5-A8690194B777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D841-5FC6-4EB5-847B-400BF5F0E8E8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84FE7170-CC98-4FC8-B0BC-A41F44D9FFE2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395F-42A9-4460-A730-3A18100EAC88}">
  <sheetPr>
    <tabColor rgb="FF29C5D1"/>
  </sheetPr>
  <dimension ref="A1:N120"/>
  <sheetViews>
    <sheetView workbookViewId="0">
      <selection activeCell="N2" sqref="N2"/>
    </sheetView>
  </sheetViews>
  <sheetFormatPr defaultColWidth="11.42578125" defaultRowHeight="14.45"/>
  <sheetData>
    <row r="1" spans="1:14" ht="21">
      <c r="A1" s="16" t="s">
        <v>66</v>
      </c>
    </row>
    <row r="2" spans="1:14" ht="15.95" thickBot="1">
      <c r="A2" s="17" t="s">
        <v>67</v>
      </c>
      <c r="N2" s="108" t="s">
        <v>54</v>
      </c>
    </row>
    <row r="3" spans="1:14" ht="15" thickTop="1">
      <c r="A3" s="23" t="s">
        <v>56</v>
      </c>
      <c r="B3" s="23" t="s">
        <v>57</v>
      </c>
      <c r="C3" s="23" t="s">
        <v>58</v>
      </c>
      <c r="D3" s="23" t="s">
        <v>68</v>
      </c>
      <c r="E3" s="23" t="s">
        <v>63</v>
      </c>
    </row>
    <row r="4" spans="1:14">
      <c r="A4" s="18" t="s">
        <v>69</v>
      </c>
      <c r="B4" s="18">
        <v>1900</v>
      </c>
      <c r="C4" s="19"/>
      <c r="D4" s="19">
        <v>0.13561487</v>
      </c>
      <c r="E4" s="19"/>
    </row>
    <row r="5" spans="1:14">
      <c r="A5" s="18" t="s">
        <v>69</v>
      </c>
      <c r="B5" s="18">
        <v>1901</v>
      </c>
      <c r="C5" s="19"/>
      <c r="D5" s="19"/>
      <c r="E5" s="19"/>
    </row>
    <row r="6" spans="1:14">
      <c r="A6" s="18" t="s">
        <v>69</v>
      </c>
      <c r="B6" s="18">
        <v>1902</v>
      </c>
      <c r="C6" s="19"/>
      <c r="D6" s="19"/>
      <c r="E6" s="19"/>
    </row>
    <row r="7" spans="1:14">
      <c r="A7" s="18" t="s">
        <v>69</v>
      </c>
      <c r="B7" s="18">
        <v>1903</v>
      </c>
      <c r="C7" s="19"/>
      <c r="D7" s="19"/>
      <c r="E7" s="19"/>
    </row>
    <row r="8" spans="1:14">
      <c r="A8" s="18" t="s">
        <v>69</v>
      </c>
      <c r="B8" s="18">
        <v>1904</v>
      </c>
      <c r="C8" s="19"/>
      <c r="D8" s="19"/>
      <c r="E8" s="19"/>
    </row>
    <row r="9" spans="1:14">
      <c r="A9" s="18" t="s">
        <v>69</v>
      </c>
      <c r="B9" s="18">
        <v>1905</v>
      </c>
      <c r="C9" s="19"/>
      <c r="D9" s="19"/>
      <c r="E9" s="19"/>
    </row>
    <row r="10" spans="1:14">
      <c r="A10" s="18" t="s">
        <v>69</v>
      </c>
      <c r="B10" s="18">
        <v>1906</v>
      </c>
      <c r="C10" s="19"/>
      <c r="D10" s="19"/>
      <c r="E10" s="19"/>
    </row>
    <row r="11" spans="1:14">
      <c r="A11" s="18" t="s">
        <v>69</v>
      </c>
      <c r="B11" s="18">
        <v>1907</v>
      </c>
      <c r="C11" s="19"/>
      <c r="D11" s="19"/>
      <c r="E11" s="19"/>
    </row>
    <row r="12" spans="1:14">
      <c r="A12" s="18" t="s">
        <v>69</v>
      </c>
      <c r="B12" s="18">
        <v>1908</v>
      </c>
      <c r="C12" s="19"/>
      <c r="D12" s="19"/>
      <c r="E12" s="19"/>
    </row>
    <row r="13" spans="1:14">
      <c r="A13" s="18" t="s">
        <v>69</v>
      </c>
      <c r="B13" s="18">
        <v>1909</v>
      </c>
      <c r="C13" s="19"/>
      <c r="D13" s="19"/>
      <c r="E13" s="19"/>
    </row>
    <row r="14" spans="1:14">
      <c r="A14" s="18" t="s">
        <v>69</v>
      </c>
      <c r="B14" s="18">
        <v>1910</v>
      </c>
      <c r="C14" s="19"/>
      <c r="D14" s="19">
        <v>0.13184249000000001</v>
      </c>
      <c r="E14" s="19"/>
    </row>
    <row r="15" spans="1:14">
      <c r="A15" s="18" t="s">
        <v>69</v>
      </c>
      <c r="B15" s="18">
        <v>1911</v>
      </c>
      <c r="C15" s="19"/>
      <c r="D15" s="19"/>
      <c r="E15" s="19"/>
    </row>
    <row r="16" spans="1:14">
      <c r="A16" s="18" t="s">
        <v>69</v>
      </c>
      <c r="B16" s="18">
        <v>1912</v>
      </c>
      <c r="C16" s="19"/>
      <c r="D16" s="19"/>
      <c r="E16" s="19"/>
    </row>
    <row r="17" spans="1:5">
      <c r="A17" s="18" t="s">
        <v>69</v>
      </c>
      <c r="B17" s="18">
        <v>1913</v>
      </c>
      <c r="C17" s="19"/>
      <c r="D17" s="19"/>
      <c r="E17" s="19"/>
    </row>
    <row r="18" spans="1:5">
      <c r="A18" s="18" t="s">
        <v>69</v>
      </c>
      <c r="B18" s="18">
        <v>1914</v>
      </c>
      <c r="C18" s="19"/>
      <c r="D18" s="19"/>
      <c r="E18" s="19"/>
    </row>
    <row r="19" spans="1:5">
      <c r="A19" s="18" t="s">
        <v>69</v>
      </c>
      <c r="B19" s="18">
        <v>1915</v>
      </c>
      <c r="C19" s="19"/>
      <c r="D19" s="19">
        <v>0.13869761999999999</v>
      </c>
      <c r="E19" s="19"/>
    </row>
    <row r="20" spans="1:5">
      <c r="A20" s="18" t="s">
        <v>69</v>
      </c>
      <c r="B20" s="18">
        <v>1916</v>
      </c>
      <c r="C20" s="19"/>
      <c r="D20" s="19">
        <v>0.13762294999999999</v>
      </c>
      <c r="E20" s="19"/>
    </row>
    <row r="21" spans="1:5">
      <c r="A21" s="18" t="s">
        <v>69</v>
      </c>
      <c r="B21" s="18">
        <v>1917</v>
      </c>
      <c r="C21" s="19"/>
      <c r="D21" s="19">
        <v>0.13668918999999999</v>
      </c>
      <c r="E21" s="19"/>
    </row>
    <row r="22" spans="1:5">
      <c r="A22" s="18" t="s">
        <v>69</v>
      </c>
      <c r="B22" s="18">
        <v>1918</v>
      </c>
      <c r="C22" s="19"/>
      <c r="D22" s="19">
        <v>0.14401317</v>
      </c>
      <c r="E22" s="19"/>
    </row>
    <row r="23" spans="1:5">
      <c r="A23" s="18" t="s">
        <v>69</v>
      </c>
      <c r="B23" s="18">
        <v>1919</v>
      </c>
      <c r="C23" s="19"/>
      <c r="D23" s="19">
        <v>0.14347952999999999</v>
      </c>
      <c r="E23" s="19"/>
    </row>
    <row r="24" spans="1:5">
      <c r="A24" s="18" t="s">
        <v>69</v>
      </c>
      <c r="B24" s="18">
        <v>1920</v>
      </c>
      <c r="C24" s="19"/>
      <c r="D24" s="19">
        <v>0.14572018</v>
      </c>
      <c r="E24" s="19"/>
    </row>
    <row r="25" spans="1:5">
      <c r="A25" s="18" t="s">
        <v>69</v>
      </c>
      <c r="B25" s="18">
        <v>1921</v>
      </c>
      <c r="C25" s="19"/>
      <c r="D25" s="19">
        <v>0.14857619999999999</v>
      </c>
      <c r="E25" s="19"/>
    </row>
    <row r="26" spans="1:5">
      <c r="A26" s="18" t="s">
        <v>69</v>
      </c>
      <c r="B26" s="18">
        <v>1922</v>
      </c>
      <c r="C26" s="19"/>
      <c r="D26" s="19">
        <v>0.14471185</v>
      </c>
      <c r="E26" s="19"/>
    </row>
    <row r="27" spans="1:5">
      <c r="A27" s="18" t="s">
        <v>69</v>
      </c>
      <c r="B27" s="18">
        <v>1923</v>
      </c>
      <c r="C27" s="19"/>
      <c r="D27" s="19">
        <v>0.13989693</v>
      </c>
      <c r="E27" s="19"/>
    </row>
    <row r="28" spans="1:5">
      <c r="A28" s="18" t="s">
        <v>69</v>
      </c>
      <c r="B28" s="18">
        <v>1924</v>
      </c>
      <c r="C28" s="19"/>
      <c r="D28" s="19">
        <v>0.14452999999999999</v>
      </c>
      <c r="E28" s="19"/>
    </row>
    <row r="29" spans="1:5">
      <c r="A29" s="18" t="s">
        <v>69</v>
      </c>
      <c r="B29" s="18">
        <v>1925</v>
      </c>
      <c r="C29" s="19"/>
      <c r="D29" s="19">
        <v>0.14678310999999999</v>
      </c>
      <c r="E29" s="19"/>
    </row>
    <row r="30" spans="1:5">
      <c r="A30" s="18" t="s">
        <v>69</v>
      </c>
      <c r="B30" s="18">
        <v>1926</v>
      </c>
      <c r="C30" s="19"/>
      <c r="D30" s="19">
        <v>0.15242766999999999</v>
      </c>
      <c r="E30" s="19"/>
    </row>
    <row r="31" spans="1:5">
      <c r="A31" s="18" t="s">
        <v>69</v>
      </c>
      <c r="B31" s="18">
        <v>1927</v>
      </c>
      <c r="C31" s="19"/>
      <c r="D31" s="19">
        <v>0.14947128000000001</v>
      </c>
      <c r="E31" s="19"/>
    </row>
    <row r="32" spans="1:5">
      <c r="A32" s="18" t="s">
        <v>69</v>
      </c>
      <c r="B32" s="18">
        <v>1928</v>
      </c>
      <c r="C32" s="19"/>
      <c r="D32" s="19">
        <v>0.15154338000000001</v>
      </c>
      <c r="E32" s="19"/>
    </row>
    <row r="33" spans="1:5">
      <c r="A33" s="18" t="s">
        <v>69</v>
      </c>
      <c r="B33" s="18">
        <v>1929</v>
      </c>
      <c r="C33" s="19"/>
      <c r="D33" s="19">
        <v>0.15716617999999999</v>
      </c>
      <c r="E33" s="19"/>
    </row>
    <row r="34" spans="1:5">
      <c r="A34" s="18" t="s">
        <v>69</v>
      </c>
      <c r="B34" s="18">
        <v>1930</v>
      </c>
      <c r="C34" s="19"/>
      <c r="D34" s="19">
        <v>0.16329867000000001</v>
      </c>
      <c r="E34" s="19"/>
    </row>
    <row r="35" spans="1:5">
      <c r="A35" s="18" t="s">
        <v>69</v>
      </c>
      <c r="B35" s="18">
        <v>1931</v>
      </c>
      <c r="C35" s="19"/>
      <c r="D35" s="19">
        <v>0.16480665999999999</v>
      </c>
      <c r="E35" s="19"/>
    </row>
    <row r="36" spans="1:5">
      <c r="A36" s="18" t="s">
        <v>69</v>
      </c>
      <c r="B36" s="18">
        <v>1932</v>
      </c>
      <c r="C36" s="19"/>
      <c r="D36" s="19">
        <v>0.15780783000000001</v>
      </c>
      <c r="E36" s="19"/>
    </row>
    <row r="37" spans="1:5">
      <c r="A37" s="18" t="s">
        <v>69</v>
      </c>
      <c r="B37" s="18">
        <v>1933</v>
      </c>
      <c r="C37" s="19"/>
      <c r="D37" s="19">
        <v>0.15215181999999999</v>
      </c>
      <c r="E37" s="19"/>
    </row>
    <row r="38" spans="1:5">
      <c r="A38" s="18" t="s">
        <v>69</v>
      </c>
      <c r="B38" s="18">
        <v>1934</v>
      </c>
      <c r="C38" s="19"/>
      <c r="D38" s="19">
        <v>0.15034961999999999</v>
      </c>
      <c r="E38" s="19"/>
    </row>
    <row r="39" spans="1:5">
      <c r="A39" s="18" t="s">
        <v>69</v>
      </c>
      <c r="B39" s="18">
        <v>1935</v>
      </c>
      <c r="C39" s="19"/>
      <c r="D39" s="19">
        <v>0.14730418000000001</v>
      </c>
      <c r="E39" s="19"/>
    </row>
    <row r="40" spans="1:5">
      <c r="A40" s="18" t="s">
        <v>69</v>
      </c>
      <c r="B40" s="18">
        <v>1936</v>
      </c>
      <c r="C40" s="19"/>
      <c r="D40" s="19">
        <v>0.15517527</v>
      </c>
      <c r="E40" s="19"/>
    </row>
    <row r="41" spans="1:5">
      <c r="A41" s="18" t="s">
        <v>69</v>
      </c>
      <c r="B41" s="18">
        <v>1937</v>
      </c>
      <c r="C41" s="19"/>
      <c r="D41" s="19">
        <v>0.15977727999999999</v>
      </c>
      <c r="E41" s="19"/>
    </row>
    <row r="42" spans="1:5">
      <c r="A42" s="18" t="s">
        <v>69</v>
      </c>
      <c r="B42" s="18">
        <v>1938</v>
      </c>
      <c r="C42" s="19"/>
      <c r="D42" s="19">
        <v>0.16393161000000001</v>
      </c>
      <c r="E42" s="19"/>
    </row>
    <row r="43" spans="1:5">
      <c r="A43" s="18" t="s">
        <v>69</v>
      </c>
      <c r="B43" s="18">
        <v>1939</v>
      </c>
      <c r="C43" s="19"/>
      <c r="D43" s="19">
        <v>0.17464542</v>
      </c>
      <c r="E43" s="19"/>
    </row>
    <row r="44" spans="1:5">
      <c r="A44" s="18" t="s">
        <v>69</v>
      </c>
      <c r="B44" s="18">
        <v>1940</v>
      </c>
      <c r="C44" s="19"/>
      <c r="D44" s="19">
        <v>0.17047440999999999</v>
      </c>
      <c r="E44" s="19"/>
    </row>
    <row r="45" spans="1:5">
      <c r="A45" s="18" t="s">
        <v>69</v>
      </c>
      <c r="B45" s="18">
        <v>1941</v>
      </c>
      <c r="C45" s="19"/>
      <c r="D45" s="19">
        <v>0.17436618000000001</v>
      </c>
      <c r="E45" s="19"/>
    </row>
    <row r="46" spans="1:5">
      <c r="A46" s="18" t="s">
        <v>69</v>
      </c>
      <c r="B46" s="18">
        <v>1942</v>
      </c>
      <c r="C46" s="19"/>
      <c r="D46" s="19">
        <v>0.18608760999999999</v>
      </c>
      <c r="E46" s="19"/>
    </row>
    <row r="47" spans="1:5">
      <c r="A47" s="18" t="s">
        <v>69</v>
      </c>
      <c r="B47" s="18">
        <v>1943</v>
      </c>
      <c r="C47" s="19"/>
      <c r="D47" s="19">
        <v>0.20219052000000001</v>
      </c>
      <c r="E47" s="19"/>
    </row>
    <row r="48" spans="1:5">
      <c r="A48" s="18" t="s">
        <v>69</v>
      </c>
      <c r="B48" s="18">
        <v>1944</v>
      </c>
      <c r="C48" s="19"/>
      <c r="D48" s="19">
        <v>0.20769088999999999</v>
      </c>
      <c r="E48" s="19"/>
    </row>
    <row r="49" spans="1:5">
      <c r="A49" s="18" t="s">
        <v>69</v>
      </c>
      <c r="B49" s="18">
        <v>1945</v>
      </c>
      <c r="C49" s="19"/>
      <c r="D49" s="19">
        <v>0.21124709</v>
      </c>
      <c r="E49" s="19"/>
    </row>
    <row r="50" spans="1:5">
      <c r="A50" s="18" t="s">
        <v>69</v>
      </c>
      <c r="B50" s="18">
        <v>1946</v>
      </c>
      <c r="C50" s="19"/>
      <c r="D50" s="19">
        <v>0.19589651</v>
      </c>
      <c r="E50" s="19"/>
    </row>
    <row r="51" spans="1:5">
      <c r="A51" s="18" t="s">
        <v>69</v>
      </c>
      <c r="B51" s="18">
        <v>1947</v>
      </c>
      <c r="C51" s="19"/>
      <c r="D51" s="19">
        <v>0.19107652</v>
      </c>
      <c r="E51" s="19"/>
    </row>
    <row r="52" spans="1:5">
      <c r="A52" s="18" t="s">
        <v>69</v>
      </c>
      <c r="B52" s="18">
        <v>1948</v>
      </c>
      <c r="C52" s="19"/>
      <c r="D52" s="19">
        <v>0.19845998000000001</v>
      </c>
      <c r="E52" s="19"/>
    </row>
    <row r="53" spans="1:5">
      <c r="A53" s="18" t="s">
        <v>69</v>
      </c>
      <c r="B53" s="18">
        <v>1949</v>
      </c>
      <c r="C53" s="19"/>
      <c r="D53" s="19">
        <v>0.19969749000000001</v>
      </c>
      <c r="E53" s="19"/>
    </row>
    <row r="54" spans="1:5">
      <c r="A54" s="18" t="s">
        <v>69</v>
      </c>
      <c r="B54" s="18">
        <v>1950</v>
      </c>
      <c r="C54" s="19"/>
      <c r="D54" s="19">
        <v>0.20162487000000001</v>
      </c>
      <c r="E54" s="19"/>
    </row>
    <row r="55" spans="1:5">
      <c r="A55" s="18" t="s">
        <v>69</v>
      </c>
      <c r="B55" s="18">
        <v>1951</v>
      </c>
      <c r="C55" s="19"/>
      <c r="D55" s="19">
        <v>0.19702112999999999</v>
      </c>
      <c r="E55" s="19"/>
    </row>
    <row r="56" spans="1:5">
      <c r="A56" s="18" t="s">
        <v>69</v>
      </c>
      <c r="B56" s="18">
        <v>1952</v>
      </c>
      <c r="C56" s="19"/>
      <c r="D56" s="19">
        <v>0.19454658</v>
      </c>
      <c r="E56" s="19"/>
    </row>
    <row r="57" spans="1:5">
      <c r="A57" s="18" t="s">
        <v>69</v>
      </c>
      <c r="B57" s="18">
        <v>1953</v>
      </c>
      <c r="C57" s="19"/>
      <c r="D57" s="19">
        <v>0.19733739</v>
      </c>
      <c r="E57" s="19"/>
    </row>
    <row r="58" spans="1:5">
      <c r="A58" s="18" t="s">
        <v>69</v>
      </c>
      <c r="B58" s="18">
        <v>1954</v>
      </c>
      <c r="C58" s="19"/>
      <c r="D58" s="19">
        <v>0.19398338000000001</v>
      </c>
      <c r="E58" s="19"/>
    </row>
    <row r="59" spans="1:5">
      <c r="A59" s="18" t="s">
        <v>69</v>
      </c>
      <c r="B59" s="18">
        <v>1955</v>
      </c>
      <c r="C59" s="19"/>
      <c r="D59" s="19">
        <v>0.19115620999999999</v>
      </c>
      <c r="E59" s="19"/>
    </row>
    <row r="60" spans="1:5">
      <c r="A60" s="18" t="s">
        <v>69</v>
      </c>
      <c r="B60" s="18">
        <v>1956</v>
      </c>
      <c r="C60" s="19"/>
      <c r="D60" s="19">
        <v>0.19290918000000001</v>
      </c>
      <c r="E60" s="19"/>
    </row>
    <row r="61" spans="1:5">
      <c r="A61" s="18" t="s">
        <v>69</v>
      </c>
      <c r="B61" s="18">
        <v>1957</v>
      </c>
      <c r="C61" s="19"/>
      <c r="D61" s="19">
        <v>0.19093578999999999</v>
      </c>
      <c r="E61" s="19"/>
    </row>
    <row r="62" spans="1:5">
      <c r="A62" s="18" t="s">
        <v>69</v>
      </c>
      <c r="B62" s="18">
        <v>1958</v>
      </c>
      <c r="C62" s="19"/>
      <c r="D62" s="19">
        <v>0.19336128</v>
      </c>
      <c r="E62" s="19"/>
    </row>
    <row r="63" spans="1:5">
      <c r="A63" s="18" t="s">
        <v>69</v>
      </c>
      <c r="B63" s="18">
        <v>1959</v>
      </c>
      <c r="C63" s="19"/>
      <c r="D63" s="19">
        <v>0.187226</v>
      </c>
      <c r="E63" s="19"/>
    </row>
    <row r="64" spans="1:5">
      <c r="A64" s="18" t="s">
        <v>69</v>
      </c>
      <c r="B64" s="18">
        <v>1960</v>
      </c>
      <c r="C64" s="19"/>
      <c r="D64" s="19">
        <v>0.18590307</v>
      </c>
      <c r="E64" s="19"/>
    </row>
    <row r="65" spans="1:5">
      <c r="A65" s="18" t="s">
        <v>69</v>
      </c>
      <c r="B65" s="18">
        <v>1961</v>
      </c>
      <c r="C65" s="19"/>
      <c r="D65" s="19">
        <v>0.18562192</v>
      </c>
      <c r="E65" s="19"/>
    </row>
    <row r="66" spans="1:5">
      <c r="A66" s="18" t="s">
        <v>69</v>
      </c>
      <c r="B66" s="18">
        <v>1962</v>
      </c>
      <c r="C66" s="19">
        <v>0.19504004699999999</v>
      </c>
      <c r="D66" s="19">
        <v>0.18820691000000001</v>
      </c>
      <c r="E66" s="19"/>
    </row>
    <row r="67" spans="1:5">
      <c r="A67" s="18" t="s">
        <v>69</v>
      </c>
      <c r="B67" s="18">
        <v>1963</v>
      </c>
      <c r="C67" s="19">
        <v>0.19102069699999999</v>
      </c>
      <c r="D67" s="19">
        <v>0.18461847000000001</v>
      </c>
      <c r="E67" s="19"/>
    </row>
    <row r="68" spans="1:5">
      <c r="A68" s="18" t="s">
        <v>69</v>
      </c>
      <c r="B68" s="18">
        <v>1964</v>
      </c>
      <c r="C68" s="19">
        <v>0.18702000399999999</v>
      </c>
      <c r="D68" s="19">
        <v>0.18645042000000001</v>
      </c>
      <c r="E68" s="19"/>
    </row>
    <row r="69" spans="1:5">
      <c r="A69" s="18" t="s">
        <v>69</v>
      </c>
      <c r="B69" s="18">
        <v>1965</v>
      </c>
      <c r="C69" s="19">
        <v>0.191298366</v>
      </c>
      <c r="D69" s="19">
        <v>0.18213081</v>
      </c>
      <c r="E69" s="19"/>
    </row>
    <row r="70" spans="1:5">
      <c r="A70" s="18" t="s">
        <v>69</v>
      </c>
      <c r="B70" s="18">
        <v>1966</v>
      </c>
      <c r="C70" s="19">
        <v>0.195580065</v>
      </c>
      <c r="D70" s="19">
        <v>0.18516392000000001</v>
      </c>
      <c r="E70" s="19"/>
    </row>
    <row r="71" spans="1:5">
      <c r="A71" s="18" t="s">
        <v>69</v>
      </c>
      <c r="B71" s="18">
        <v>1967</v>
      </c>
      <c r="C71" s="19">
        <v>0.208270013</v>
      </c>
      <c r="D71" s="19">
        <v>0.18553317</v>
      </c>
      <c r="E71" s="19"/>
    </row>
    <row r="72" spans="1:5">
      <c r="A72" s="18" t="s">
        <v>69</v>
      </c>
      <c r="B72" s="18">
        <v>1968</v>
      </c>
      <c r="C72" s="19">
        <v>0.205630064</v>
      </c>
      <c r="D72" s="19">
        <v>0.19257896999999999</v>
      </c>
      <c r="E72" s="19"/>
    </row>
    <row r="73" spans="1:5">
      <c r="A73" s="18" t="s">
        <v>69</v>
      </c>
      <c r="B73" s="18">
        <v>1969</v>
      </c>
      <c r="C73" s="19">
        <v>0.211970031</v>
      </c>
      <c r="D73" s="19">
        <v>0.19699596999999999</v>
      </c>
      <c r="E73" s="19"/>
    </row>
    <row r="74" spans="1:5">
      <c r="A74" s="18" t="s">
        <v>69</v>
      </c>
      <c r="B74" s="18">
        <v>1970</v>
      </c>
      <c r="C74" s="19">
        <v>0.209979951</v>
      </c>
      <c r="D74" s="19">
        <v>0.20142721999999999</v>
      </c>
      <c r="E74" s="19"/>
    </row>
    <row r="75" spans="1:5">
      <c r="A75" s="18" t="s">
        <v>69</v>
      </c>
      <c r="B75" s="18">
        <v>1971</v>
      </c>
      <c r="C75" s="19">
        <v>0.20347994599999999</v>
      </c>
      <c r="D75" s="19">
        <v>0.20274949</v>
      </c>
      <c r="E75" s="19"/>
    </row>
    <row r="76" spans="1:5">
      <c r="A76" s="18" t="s">
        <v>69</v>
      </c>
      <c r="B76" s="18">
        <v>1972</v>
      </c>
      <c r="C76" s="19">
        <v>0.201320052</v>
      </c>
      <c r="D76" s="19">
        <v>0.20654827000000001</v>
      </c>
      <c r="E76" s="19"/>
    </row>
    <row r="77" spans="1:5">
      <c r="A77" s="18" t="s">
        <v>69</v>
      </c>
      <c r="B77" s="18">
        <v>1973</v>
      </c>
      <c r="C77" s="19">
        <v>0.20269000500000001</v>
      </c>
      <c r="D77" s="19">
        <v>0.20227861</v>
      </c>
      <c r="E77" s="19"/>
    </row>
    <row r="78" spans="1:5">
      <c r="A78" s="18" t="s">
        <v>69</v>
      </c>
      <c r="B78" s="18">
        <v>1974</v>
      </c>
      <c r="C78" s="19">
        <v>0.20732003500000001</v>
      </c>
      <c r="D78" s="19">
        <v>0.20461362999999999</v>
      </c>
      <c r="E78" s="19"/>
    </row>
    <row r="79" spans="1:5">
      <c r="A79" s="18" t="s">
        <v>69</v>
      </c>
      <c r="B79" s="18">
        <v>1975</v>
      </c>
      <c r="C79" s="19">
        <v>0.20145004999999999</v>
      </c>
      <c r="D79" s="19">
        <v>0.20836681000000001</v>
      </c>
      <c r="E79" s="19"/>
    </row>
    <row r="80" spans="1:5">
      <c r="A80" s="18" t="s">
        <v>69</v>
      </c>
      <c r="B80" s="18">
        <v>1976</v>
      </c>
      <c r="C80" s="19">
        <v>0.20287001099999999</v>
      </c>
      <c r="D80" s="19">
        <v>0.21174401000000001</v>
      </c>
      <c r="E80" s="19"/>
    </row>
    <row r="81" spans="1:5">
      <c r="A81" s="18" t="s">
        <v>69</v>
      </c>
      <c r="B81" s="18">
        <v>1977</v>
      </c>
      <c r="C81" s="19">
        <v>0.19999003400000001</v>
      </c>
      <c r="D81" s="19">
        <v>0.22188318000000001</v>
      </c>
      <c r="E81" s="19"/>
    </row>
    <row r="82" spans="1:5">
      <c r="A82" s="18" t="s">
        <v>69</v>
      </c>
      <c r="B82" s="18">
        <v>1978</v>
      </c>
      <c r="C82" s="19">
        <v>0.198979974</v>
      </c>
      <c r="D82" s="19">
        <v>0.22848201000000001</v>
      </c>
      <c r="E82" s="19">
        <v>0.269601166</v>
      </c>
    </row>
    <row r="83" spans="1:5">
      <c r="A83" s="18" t="s">
        <v>69</v>
      </c>
      <c r="B83" s="18">
        <v>1979</v>
      </c>
      <c r="C83" s="19">
        <v>0.200789988</v>
      </c>
      <c r="D83" s="19">
        <v>0.23303193</v>
      </c>
      <c r="E83" s="19">
        <v>0.26871222299999997</v>
      </c>
    </row>
    <row r="84" spans="1:5">
      <c r="A84" s="18" t="s">
        <v>69</v>
      </c>
      <c r="B84" s="18">
        <v>1980</v>
      </c>
      <c r="C84" s="19">
        <v>0.19894003900000001</v>
      </c>
      <c r="D84" s="19">
        <v>0.23419279000000001</v>
      </c>
      <c r="E84" s="19">
        <v>0.26730000999999998</v>
      </c>
    </row>
    <row r="85" spans="1:5">
      <c r="A85" s="18" t="s">
        <v>69</v>
      </c>
      <c r="B85" s="18">
        <v>1981</v>
      </c>
      <c r="C85" s="19">
        <v>0.19508004200000001</v>
      </c>
      <c r="D85" s="19">
        <v>0.23463929</v>
      </c>
      <c r="E85" s="19">
        <v>0.263941288</v>
      </c>
    </row>
    <row r="86" spans="1:5">
      <c r="A86" s="18" t="s">
        <v>69</v>
      </c>
      <c r="B86" s="18">
        <v>1982</v>
      </c>
      <c r="C86" s="19">
        <v>0.18957001000000001</v>
      </c>
      <c r="D86" s="19">
        <v>0.23841071</v>
      </c>
      <c r="E86" s="19">
        <v>0.25813669</v>
      </c>
    </row>
    <row r="87" spans="1:5">
      <c r="A87" s="18" t="s">
        <v>69</v>
      </c>
      <c r="B87" s="18">
        <v>1983</v>
      </c>
      <c r="C87" s="19">
        <v>0.18305999000000001</v>
      </c>
      <c r="D87" s="19">
        <v>0.23040932</v>
      </c>
      <c r="E87" s="19">
        <v>0.26055163100000001</v>
      </c>
    </row>
    <row r="88" spans="1:5">
      <c r="A88" s="18" t="s">
        <v>69</v>
      </c>
      <c r="B88" s="18">
        <v>1984</v>
      </c>
      <c r="C88" s="19">
        <v>0.178820014</v>
      </c>
      <c r="D88" s="19">
        <v>0.23103756</v>
      </c>
      <c r="E88" s="19">
        <v>0.25761648999999998</v>
      </c>
    </row>
    <row r="89" spans="1:5">
      <c r="A89" s="18" t="s">
        <v>69</v>
      </c>
      <c r="B89" s="18">
        <v>1985</v>
      </c>
      <c r="C89" s="19">
        <v>0.178819954</v>
      </c>
      <c r="D89" s="19">
        <v>0.22763711</v>
      </c>
      <c r="E89" s="19">
        <v>0.25405728799999999</v>
      </c>
    </row>
    <row r="90" spans="1:5">
      <c r="A90" s="18" t="s">
        <v>69</v>
      </c>
      <c r="B90" s="18">
        <v>1986</v>
      </c>
      <c r="C90" s="19">
        <v>0.176650047</v>
      </c>
      <c r="D90" s="19">
        <v>0.22337008</v>
      </c>
      <c r="E90" s="19">
        <v>0.238589361</v>
      </c>
    </row>
    <row r="91" spans="1:5">
      <c r="A91" s="18" t="s">
        <v>69</v>
      </c>
      <c r="B91" s="18">
        <v>1987</v>
      </c>
      <c r="C91" s="19">
        <v>0.172619998</v>
      </c>
      <c r="D91" s="19">
        <v>0.22069907</v>
      </c>
      <c r="E91" s="19">
        <v>0.233161703</v>
      </c>
    </row>
    <row r="92" spans="1:5">
      <c r="A92" s="18" t="s">
        <v>69</v>
      </c>
      <c r="B92" s="18">
        <v>1988</v>
      </c>
      <c r="C92" s="19">
        <v>0.169449985</v>
      </c>
      <c r="D92" s="19">
        <v>0.21662039</v>
      </c>
      <c r="E92" s="19">
        <v>0.23064285500000001</v>
      </c>
    </row>
    <row r="93" spans="1:5">
      <c r="A93" s="18" t="s">
        <v>69</v>
      </c>
      <c r="B93" s="18">
        <v>1989</v>
      </c>
      <c r="C93" s="19">
        <v>0.16933000100000001</v>
      </c>
      <c r="D93" s="19">
        <v>0.21361202000000001</v>
      </c>
      <c r="E93" s="19">
        <v>0.22390443099999999</v>
      </c>
    </row>
    <row r="94" spans="1:5">
      <c r="A94" s="18" t="s">
        <v>69</v>
      </c>
      <c r="B94" s="18">
        <v>1990</v>
      </c>
      <c r="C94" s="19">
        <v>0.168030024</v>
      </c>
      <c r="D94" s="19">
        <v>0.21427911999999999</v>
      </c>
      <c r="E94" s="19">
        <v>0.22576589899999999</v>
      </c>
    </row>
    <row r="95" spans="1:5">
      <c r="A95" s="18" t="s">
        <v>69</v>
      </c>
      <c r="B95" s="18">
        <v>1991</v>
      </c>
      <c r="C95" s="19">
        <v>0.166209936</v>
      </c>
      <c r="D95" s="19">
        <v>0.21709633</v>
      </c>
      <c r="E95" s="19">
        <v>0.21263542799999999</v>
      </c>
    </row>
    <row r="96" spans="1:5">
      <c r="A96" s="18" t="s">
        <v>69</v>
      </c>
      <c r="B96" s="18">
        <v>1992</v>
      </c>
      <c r="C96" s="19">
        <v>0.158300042</v>
      </c>
      <c r="D96" s="19">
        <v>0.21783203000000001</v>
      </c>
      <c r="E96" s="19">
        <v>0.20307508099999999</v>
      </c>
    </row>
    <row r="97" spans="1:5">
      <c r="A97" s="18" t="s">
        <v>69</v>
      </c>
      <c r="B97" s="18">
        <v>1993</v>
      </c>
      <c r="C97" s="19">
        <v>0.158970058</v>
      </c>
      <c r="D97" s="19">
        <v>0.21317618999999999</v>
      </c>
      <c r="E97" s="19">
        <v>0.193600729</v>
      </c>
    </row>
    <row r="98" spans="1:5">
      <c r="A98" s="18" t="s">
        <v>69</v>
      </c>
      <c r="B98" s="18">
        <v>1994</v>
      </c>
      <c r="C98" s="19">
        <v>0.15779995899999999</v>
      </c>
      <c r="D98" s="19">
        <v>0.21164811</v>
      </c>
      <c r="E98" s="19">
        <v>0.18962088199999999</v>
      </c>
    </row>
    <row r="99" spans="1:5">
      <c r="A99" s="18" t="s">
        <v>69</v>
      </c>
      <c r="B99" s="18">
        <v>1995</v>
      </c>
      <c r="C99" s="19">
        <v>0.15380996499999999</v>
      </c>
      <c r="D99" s="19">
        <v>0.20878488000000001</v>
      </c>
      <c r="E99" s="19">
        <v>0.19323135899999999</v>
      </c>
    </row>
    <row r="100" spans="1:5">
      <c r="A100" s="18" t="s">
        <v>69</v>
      </c>
      <c r="B100" s="18">
        <v>1996</v>
      </c>
      <c r="C100" s="19">
        <v>0.15079003599999999</v>
      </c>
      <c r="D100" s="19">
        <v>0.21311801999999999</v>
      </c>
      <c r="E100" s="19">
        <v>0.19916093300000001</v>
      </c>
    </row>
    <row r="101" spans="1:5">
      <c r="A101" s="18" t="s">
        <v>69</v>
      </c>
      <c r="B101" s="18">
        <v>1997</v>
      </c>
      <c r="C101" s="19">
        <v>0.14863997700000001</v>
      </c>
      <c r="D101" s="19">
        <v>0.2121672</v>
      </c>
      <c r="E101" s="19">
        <v>0.199015632</v>
      </c>
    </row>
    <row r="102" spans="1:5">
      <c r="A102" s="18" t="s">
        <v>69</v>
      </c>
      <c r="B102" s="18">
        <v>1998</v>
      </c>
      <c r="C102" s="19">
        <v>0.14906001099999999</v>
      </c>
      <c r="D102" s="19">
        <v>0.21266400999999999</v>
      </c>
      <c r="E102" s="19">
        <v>0.19963340500000001</v>
      </c>
    </row>
    <row r="103" spans="1:5">
      <c r="A103" s="18" t="s">
        <v>69</v>
      </c>
      <c r="B103" s="18">
        <v>1999</v>
      </c>
      <c r="C103" s="19">
        <v>0.14770007099999999</v>
      </c>
      <c r="D103" s="19">
        <v>0.21353697999999999</v>
      </c>
      <c r="E103" s="19">
        <v>0.19264936399999999</v>
      </c>
    </row>
    <row r="104" spans="1:5">
      <c r="A104" s="18" t="s">
        <v>69</v>
      </c>
      <c r="B104" s="18">
        <v>2000</v>
      </c>
      <c r="C104" s="19">
        <v>0.146139979</v>
      </c>
      <c r="D104" s="19">
        <v>0.21517009000000001</v>
      </c>
      <c r="E104" s="19">
        <v>0.18068450699999999</v>
      </c>
    </row>
    <row r="105" spans="1:5">
      <c r="A105" s="18" t="s">
        <v>69</v>
      </c>
      <c r="B105" s="18">
        <v>2001</v>
      </c>
      <c r="C105" s="19">
        <v>0.14952003999999999</v>
      </c>
      <c r="D105" s="19">
        <v>0.21485752</v>
      </c>
      <c r="E105" s="19">
        <v>0.17478859399999999</v>
      </c>
    </row>
    <row r="106" spans="1:5">
      <c r="A106" s="18" t="s">
        <v>69</v>
      </c>
      <c r="B106" s="18">
        <v>2002</v>
      </c>
      <c r="C106" s="19">
        <v>0.148180008</v>
      </c>
      <c r="D106" s="19">
        <v>0.21994358</v>
      </c>
      <c r="E106" s="19">
        <v>0.16210168599999999</v>
      </c>
    </row>
    <row r="107" spans="1:5">
      <c r="A107" s="18" t="s">
        <v>69</v>
      </c>
      <c r="B107" s="18">
        <v>2003</v>
      </c>
      <c r="C107" s="19">
        <v>0.14517992699999999</v>
      </c>
      <c r="D107" s="19">
        <v>0.21955103000000001</v>
      </c>
      <c r="E107" s="19">
        <v>0.157784387</v>
      </c>
    </row>
    <row r="108" spans="1:5">
      <c r="A108" s="18" t="s">
        <v>69</v>
      </c>
      <c r="B108" s="18">
        <v>2004</v>
      </c>
      <c r="C108" s="19">
        <v>0.14187002200000001</v>
      </c>
      <c r="D108" s="19">
        <v>0.21762329</v>
      </c>
      <c r="E108" s="19">
        <v>0.157985136</v>
      </c>
    </row>
    <row r="109" spans="1:5">
      <c r="A109" s="18" t="s">
        <v>69</v>
      </c>
      <c r="B109" s="18">
        <v>2005</v>
      </c>
      <c r="C109" s="19">
        <v>0.138359964</v>
      </c>
      <c r="D109" s="19">
        <v>0.21899378</v>
      </c>
      <c r="E109" s="19">
        <v>0.15030030899999999</v>
      </c>
    </row>
    <row r="110" spans="1:5">
      <c r="A110" s="18" t="s">
        <v>69</v>
      </c>
      <c r="B110" s="18">
        <v>2006</v>
      </c>
      <c r="C110" s="19">
        <v>0.13536000300000001</v>
      </c>
      <c r="D110" s="19">
        <v>0.22061401999999999</v>
      </c>
      <c r="E110" s="19">
        <v>0.150143161</v>
      </c>
    </row>
    <row r="111" spans="1:5">
      <c r="A111" s="18" t="s">
        <v>69</v>
      </c>
      <c r="B111" s="18">
        <v>2007</v>
      </c>
      <c r="C111" s="19">
        <v>0.13735997699999999</v>
      </c>
      <c r="D111" s="19">
        <v>0.21910511999999999</v>
      </c>
      <c r="E111" s="19">
        <v>0.14847326299999999</v>
      </c>
    </row>
    <row r="112" spans="1:5">
      <c r="A112" s="18" t="s">
        <v>69</v>
      </c>
      <c r="B112" s="18">
        <v>2008</v>
      </c>
      <c r="C112" s="19">
        <v>0.13709998100000001</v>
      </c>
      <c r="D112" s="19">
        <v>0.22091019000000001</v>
      </c>
      <c r="E112" s="19">
        <v>0.148058832</v>
      </c>
    </row>
    <row r="113" spans="1:5">
      <c r="A113" s="18" t="s">
        <v>69</v>
      </c>
      <c r="B113" s="18">
        <v>2009</v>
      </c>
      <c r="C113" s="19">
        <v>0.13592004799999999</v>
      </c>
      <c r="D113" s="19">
        <v>0.22784650000000001</v>
      </c>
      <c r="E113" s="19">
        <v>0.14712159299999999</v>
      </c>
    </row>
    <row r="114" spans="1:5">
      <c r="A114" s="18" t="s">
        <v>69</v>
      </c>
      <c r="B114" s="18">
        <v>2010</v>
      </c>
      <c r="C114" s="19">
        <v>0.13032001300000001</v>
      </c>
      <c r="D114" s="19">
        <v>0.22283721000000001</v>
      </c>
      <c r="E114" s="19">
        <v>0.142723188</v>
      </c>
    </row>
    <row r="115" spans="1:5">
      <c r="A115" s="18" t="s">
        <v>69</v>
      </c>
      <c r="B115" s="18">
        <v>2011</v>
      </c>
      <c r="C115" s="19">
        <v>0.12731003799999999</v>
      </c>
      <c r="D115" s="19">
        <v>0.22022127999999999</v>
      </c>
      <c r="E115" s="19">
        <v>0.145437866</v>
      </c>
    </row>
    <row r="116" spans="1:5">
      <c r="A116" s="18" t="s">
        <v>69</v>
      </c>
      <c r="B116" s="18">
        <v>2012</v>
      </c>
      <c r="C116" s="19">
        <v>0.12380999299999999</v>
      </c>
      <c r="D116" s="19">
        <v>0.22499722</v>
      </c>
      <c r="E116" s="19">
        <v>0.150041595</v>
      </c>
    </row>
    <row r="117" spans="1:5">
      <c r="A117" s="18" t="s">
        <v>69</v>
      </c>
      <c r="B117" s="18">
        <v>2013</v>
      </c>
      <c r="C117" s="19">
        <v>0.12768000400000001</v>
      </c>
      <c r="D117" s="19">
        <v>0.22452038999999999</v>
      </c>
      <c r="E117" s="19">
        <v>0.14500235</v>
      </c>
    </row>
    <row r="118" spans="1:5">
      <c r="A118" s="18" t="s">
        <v>69</v>
      </c>
      <c r="B118" s="18">
        <v>2014</v>
      </c>
      <c r="C118" s="19">
        <v>0.125459969</v>
      </c>
      <c r="D118" s="19">
        <v>0.22472262000000001</v>
      </c>
      <c r="E118" s="19">
        <v>0.14858192200000001</v>
      </c>
    </row>
    <row r="119" spans="1:5" ht="15" thickBot="1">
      <c r="A119" s="21" t="s">
        <v>69</v>
      </c>
      <c r="B119" s="21">
        <v>2015</v>
      </c>
      <c r="C119" s="22"/>
      <c r="D119" s="22"/>
      <c r="E119" s="22">
        <v>0.14833795999999999</v>
      </c>
    </row>
    <row r="120" spans="1:5" ht="15" thickTop="1">
      <c r="A120" t="s">
        <v>70</v>
      </c>
    </row>
  </sheetData>
  <hyperlinks>
    <hyperlink ref="N2" location="Índice!A1" display="ÍNDICE" xr:uid="{20C3902F-B743-450C-B302-D36771FF8134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258E-7F95-4194-914D-6456B993CEA5}">
  <sheetPr>
    <tabColor rgb="FF40A682"/>
  </sheetPr>
  <dimension ref="A1:N20"/>
  <sheetViews>
    <sheetView workbookViewId="0">
      <selection activeCell="N1" sqref="N1"/>
    </sheetView>
  </sheetViews>
  <sheetFormatPr defaultColWidth="11.42578125" defaultRowHeight="14.45"/>
  <sheetData>
    <row r="1" spans="1:14" ht="21">
      <c r="A1" s="16" t="s">
        <v>265</v>
      </c>
      <c r="N1" s="108" t="s">
        <v>54</v>
      </c>
    </row>
    <row r="2" spans="1:14" ht="15.95" thickBot="1">
      <c r="A2" s="17" t="s">
        <v>262</v>
      </c>
    </row>
    <row r="3" spans="1:14" ht="15" thickTop="1">
      <c r="A3" s="23" t="s">
        <v>57</v>
      </c>
      <c r="B3" s="23" t="s">
        <v>95</v>
      </c>
      <c r="C3" s="23" t="s">
        <v>96</v>
      </c>
    </row>
    <row r="4" spans="1:14">
      <c r="A4" s="18">
        <v>2001</v>
      </c>
      <c r="B4" s="110">
        <v>13.9</v>
      </c>
      <c r="C4" s="110">
        <v>18.8</v>
      </c>
    </row>
    <row r="5" spans="1:14">
      <c r="A5" s="18">
        <v>2002</v>
      </c>
      <c r="B5" s="110">
        <v>14.1</v>
      </c>
      <c r="C5" s="110">
        <v>18.3</v>
      </c>
    </row>
    <row r="6" spans="1:14">
      <c r="A6" s="18">
        <v>2003</v>
      </c>
      <c r="B6" s="110">
        <v>13.1</v>
      </c>
      <c r="C6" s="110">
        <v>18.399999999999999</v>
      </c>
    </row>
    <row r="7" spans="1:14">
      <c r="A7" s="18">
        <v>2004</v>
      </c>
      <c r="B7" s="110">
        <v>13</v>
      </c>
      <c r="C7" s="110">
        <v>17.7</v>
      </c>
    </row>
    <row r="8" spans="1:14">
      <c r="A8" s="18">
        <v>2005</v>
      </c>
      <c r="B8" s="110">
        <v>11.8</v>
      </c>
      <c r="C8" s="110">
        <v>17.5</v>
      </c>
    </row>
    <row r="9" spans="1:14">
      <c r="A9" s="18">
        <v>2006</v>
      </c>
      <c r="B9" s="110">
        <v>11.9</v>
      </c>
      <c r="C9" s="110">
        <v>16.899999999999999</v>
      </c>
    </row>
    <row r="10" spans="1:14">
      <c r="A10" s="18">
        <v>2007</v>
      </c>
      <c r="B10" s="110">
        <v>11.3</v>
      </c>
      <c r="C10" s="110">
        <v>16.100000000000001</v>
      </c>
    </row>
    <row r="11" spans="1:14">
      <c r="A11" s="18">
        <v>2008</v>
      </c>
      <c r="B11" s="110">
        <v>11.5</v>
      </c>
      <c r="C11" s="110">
        <v>16.399999999999999</v>
      </c>
    </row>
    <row r="12" spans="1:14">
      <c r="A12" s="18">
        <v>2009</v>
      </c>
      <c r="B12" s="110">
        <v>11.6</v>
      </c>
      <c r="C12" s="110">
        <v>16</v>
      </c>
    </row>
    <row r="13" spans="1:14">
      <c r="A13" s="18">
        <v>2010</v>
      </c>
      <c r="B13" s="110">
        <v>11.3</v>
      </c>
      <c r="C13" s="110">
        <v>15.7</v>
      </c>
    </row>
    <row r="14" spans="1:14">
      <c r="A14" s="18">
        <v>2011</v>
      </c>
      <c r="B14" s="110">
        <v>10.199999999999999</v>
      </c>
      <c r="C14" s="110">
        <v>15</v>
      </c>
    </row>
    <row r="15" spans="1:14">
      <c r="A15" s="18">
        <v>2012</v>
      </c>
      <c r="B15" s="110">
        <v>9.9</v>
      </c>
      <c r="C15" s="110">
        <v>14.7</v>
      </c>
    </row>
    <row r="16" spans="1:14">
      <c r="A16" s="18">
        <v>2013</v>
      </c>
      <c r="B16" s="110">
        <v>9.6</v>
      </c>
      <c r="C16" s="110">
        <v>13.7</v>
      </c>
    </row>
    <row r="17" spans="1:3">
      <c r="A17" s="18">
        <v>2014</v>
      </c>
      <c r="B17" s="110">
        <v>9</v>
      </c>
      <c r="C17" s="110">
        <v>12.6</v>
      </c>
    </row>
    <row r="18" spans="1:3">
      <c r="A18" s="18">
        <v>2015</v>
      </c>
      <c r="B18" s="110">
        <v>9</v>
      </c>
      <c r="C18" s="110">
        <v>12.4</v>
      </c>
    </row>
    <row r="19" spans="1:3" ht="15" thickBot="1">
      <c r="A19" s="21">
        <v>2016</v>
      </c>
      <c r="B19" s="111">
        <v>8.8000000000000007</v>
      </c>
      <c r="C19" s="111">
        <v>12.5</v>
      </c>
    </row>
    <row r="20" spans="1:3" ht="15" thickTop="1">
      <c r="A20" t="s">
        <v>260</v>
      </c>
    </row>
  </sheetData>
  <hyperlinks>
    <hyperlink ref="N1" location="Índice!A1" display="ÍNDICE" xr:uid="{BA46D229-1C05-406D-B9EA-2BBB7D7B8D2B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8D70-2544-40F1-8A10-9776A9B27652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5B1F2D66-9CAC-4D46-A12C-2FD2F83A5DE6}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1717C-0759-4F70-A56E-049CF3F77605}">
  <sheetPr>
    <tabColor rgb="FF40A682"/>
  </sheetPr>
  <dimension ref="A1:N14"/>
  <sheetViews>
    <sheetView workbookViewId="0">
      <selection activeCell="N1" sqref="N1"/>
    </sheetView>
  </sheetViews>
  <sheetFormatPr defaultColWidth="11.42578125" defaultRowHeight="14.45"/>
  <cols>
    <col min="2" max="2" width="11.42578125" bestFit="1" customWidth="1"/>
    <col min="3" max="3" width="14.140625" bestFit="1" customWidth="1"/>
  </cols>
  <sheetData>
    <row r="1" spans="1:14" ht="21">
      <c r="A1" s="16" t="s">
        <v>266</v>
      </c>
      <c r="N1" s="108" t="s">
        <v>54</v>
      </c>
    </row>
    <row r="2" spans="1:14" ht="15.95" thickBot="1">
      <c r="A2" s="17" t="s">
        <v>267</v>
      </c>
    </row>
    <row r="3" spans="1:14" ht="15" thickTop="1">
      <c r="A3" s="23" t="s">
        <v>57</v>
      </c>
      <c r="B3" s="23" t="s">
        <v>268</v>
      </c>
      <c r="C3" s="23" t="s">
        <v>269</v>
      </c>
    </row>
    <row r="4" spans="1:14">
      <c r="A4" s="18">
        <v>2007</v>
      </c>
      <c r="B4" s="110">
        <v>40.36</v>
      </c>
      <c r="C4" s="110">
        <v>64.959999999999994</v>
      </c>
    </row>
    <row r="5" spans="1:14">
      <c r="A5" s="18">
        <v>2008</v>
      </c>
      <c r="B5" s="110">
        <v>37.29</v>
      </c>
      <c r="C5" s="110">
        <v>78.47</v>
      </c>
    </row>
    <row r="6" spans="1:14">
      <c r="A6" s="18">
        <v>2009</v>
      </c>
      <c r="B6" s="110">
        <v>34.200000000000003</v>
      </c>
      <c r="C6" s="110">
        <v>80.59</v>
      </c>
    </row>
    <row r="7" spans="1:14">
      <c r="A7" s="18">
        <v>2010</v>
      </c>
      <c r="B7" s="110">
        <v>28.8</v>
      </c>
      <c r="C7" s="110">
        <v>86.68</v>
      </c>
    </row>
    <row r="8" spans="1:14">
      <c r="A8" s="18">
        <v>2011</v>
      </c>
      <c r="B8" s="110">
        <v>25.18</v>
      </c>
      <c r="C8" s="110">
        <v>88.45</v>
      </c>
    </row>
    <row r="9" spans="1:14">
      <c r="A9" s="18">
        <v>2012</v>
      </c>
      <c r="B9" s="110">
        <f>AVERAGE(B8,B10)</f>
        <v>25.22</v>
      </c>
      <c r="C9" s="110">
        <f>AVERAGE(C8,C10)</f>
        <v>90.12</v>
      </c>
    </row>
    <row r="10" spans="1:14">
      <c r="A10" s="18">
        <v>2013</v>
      </c>
      <c r="B10" s="110">
        <v>25.26</v>
      </c>
      <c r="C10" s="110">
        <v>91.79</v>
      </c>
    </row>
    <row r="11" spans="1:14">
      <c r="A11" s="18">
        <v>2014</v>
      </c>
      <c r="B11" s="110">
        <v>23.71</v>
      </c>
      <c r="C11" s="110">
        <v>92.65</v>
      </c>
    </row>
    <row r="12" spans="1:14">
      <c r="A12" s="18">
        <v>2015</v>
      </c>
      <c r="B12" s="110">
        <v>22.71</v>
      </c>
      <c r="C12" s="110">
        <v>92.65</v>
      </c>
    </row>
    <row r="13" spans="1:14" ht="15" thickBot="1">
      <c r="A13" s="21">
        <v>2016</v>
      </c>
      <c r="B13" s="111">
        <v>21.21</v>
      </c>
      <c r="C13" s="111">
        <v>92.72</v>
      </c>
    </row>
    <row r="14" spans="1:14" ht="15" thickTop="1">
      <c r="A14" t="s">
        <v>270</v>
      </c>
    </row>
  </sheetData>
  <hyperlinks>
    <hyperlink ref="N1" location="Índice!A1" display="ÍNDICE" xr:uid="{F1CF7AE9-D0BD-4DB7-A8FD-AD6200DDA6FB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8D4E3-E10B-4753-B489-EA87A967D212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0832C1C0-AFC7-4C25-AD41-F35C4DCE8CED}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CFAC-4FDB-4DD6-BB30-AE0C78CA1D22}">
  <sheetPr>
    <tabColor rgb="FF40A682"/>
  </sheetPr>
  <dimension ref="A1:N14"/>
  <sheetViews>
    <sheetView workbookViewId="0">
      <selection activeCell="N1" sqref="N1"/>
    </sheetView>
  </sheetViews>
  <sheetFormatPr defaultColWidth="11.42578125" defaultRowHeight="14.45"/>
  <cols>
    <col min="2" max="2" width="13" customWidth="1"/>
    <col min="3" max="3" width="15.42578125" bestFit="1" customWidth="1"/>
  </cols>
  <sheetData>
    <row r="1" spans="1:14" ht="21">
      <c r="A1" s="16" t="s">
        <v>271</v>
      </c>
      <c r="N1" s="108" t="s">
        <v>54</v>
      </c>
    </row>
    <row r="2" spans="1:14" ht="15.95" thickBot="1">
      <c r="A2" s="17" t="s">
        <v>267</v>
      </c>
    </row>
    <row r="3" spans="1:14" ht="15" thickTop="1">
      <c r="A3" s="23" t="s">
        <v>57</v>
      </c>
      <c r="B3" s="23" t="s">
        <v>272</v>
      </c>
      <c r="C3" s="23" t="s">
        <v>273</v>
      </c>
    </row>
    <row r="4" spans="1:14">
      <c r="A4" s="18">
        <v>2007</v>
      </c>
      <c r="B4" s="110">
        <v>3.06</v>
      </c>
      <c r="C4" s="110">
        <v>8.67</v>
      </c>
    </row>
    <row r="5" spans="1:14">
      <c r="A5" s="18">
        <v>2008</v>
      </c>
      <c r="B5" s="110">
        <v>4.53</v>
      </c>
      <c r="C5" s="110">
        <v>10.86</v>
      </c>
    </row>
    <row r="6" spans="1:14">
      <c r="A6" s="18">
        <v>2009</v>
      </c>
      <c r="B6" s="110">
        <v>6.43</v>
      </c>
      <c r="C6" s="110">
        <v>12.49</v>
      </c>
    </row>
    <row r="7" spans="1:14">
      <c r="A7" s="18">
        <v>2010</v>
      </c>
      <c r="B7" s="110">
        <v>8.0399999999999991</v>
      </c>
      <c r="C7" s="110">
        <v>13.26</v>
      </c>
    </row>
    <row r="8" spans="1:14">
      <c r="A8" s="18">
        <v>2011</v>
      </c>
      <c r="B8" s="110">
        <v>11.68</v>
      </c>
      <c r="C8" s="110">
        <v>15.87</v>
      </c>
    </row>
    <row r="9" spans="1:14">
      <c r="A9" s="18">
        <v>2012</v>
      </c>
      <c r="B9" s="110">
        <f>AVERAGE(B8,B10)</f>
        <v>12.19</v>
      </c>
      <c r="C9" s="110">
        <f>AVERAGE(C8,C10)</f>
        <v>19.085000000000001</v>
      </c>
    </row>
    <row r="10" spans="1:14">
      <c r="A10" s="18">
        <v>2013</v>
      </c>
      <c r="B10" s="110">
        <v>12.7</v>
      </c>
      <c r="C10" s="110">
        <v>22.3</v>
      </c>
    </row>
    <row r="11" spans="1:14">
      <c r="A11" s="18">
        <v>2014</v>
      </c>
      <c r="B11" s="110">
        <v>13.9</v>
      </c>
      <c r="C11" s="110">
        <v>22.06</v>
      </c>
    </row>
    <row r="12" spans="1:14">
      <c r="A12" s="18">
        <v>2015</v>
      </c>
      <c r="B12" s="110">
        <v>13.95</v>
      </c>
      <c r="C12" s="110">
        <v>20.079999999999998</v>
      </c>
    </row>
    <row r="13" spans="1:14" ht="15" thickBot="1">
      <c r="A13" s="21">
        <v>2016</v>
      </c>
      <c r="B13" s="111">
        <v>15.72</v>
      </c>
      <c r="C13" s="111">
        <v>18.059999999999999</v>
      </c>
    </row>
    <row r="14" spans="1:14" ht="15" thickTop="1">
      <c r="A14" t="s">
        <v>270</v>
      </c>
    </row>
  </sheetData>
  <hyperlinks>
    <hyperlink ref="N1" location="Índice!A1" display="ÍNDICE" xr:uid="{48C560FD-A9D0-496C-8F73-5E1BC7B0986F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AA710-FD2B-458E-826E-DBA5EA28195C}">
  <dimension ref="N1"/>
  <sheetViews>
    <sheetView workbookViewId="0"/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8AB7BDA9-3732-478E-8E4A-91524A614BCD}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A855E-DD71-4594-943C-0E72B73E6AA0}">
  <sheetPr>
    <tabColor rgb="FF40A682"/>
  </sheetPr>
  <dimension ref="A1:L10"/>
  <sheetViews>
    <sheetView workbookViewId="0">
      <selection activeCell="L1" sqref="L1"/>
    </sheetView>
  </sheetViews>
  <sheetFormatPr defaultColWidth="11.42578125" defaultRowHeight="14.45"/>
  <cols>
    <col min="1" max="1" width="32.28515625" customWidth="1"/>
    <col min="2" max="2" width="14.85546875" customWidth="1"/>
  </cols>
  <sheetData>
    <row r="1" spans="1:12" ht="21">
      <c r="A1" s="16" t="s">
        <v>274</v>
      </c>
      <c r="L1" s="108" t="s">
        <v>54</v>
      </c>
    </row>
    <row r="2" spans="1:12" ht="15.95" thickBot="1">
      <c r="A2" s="17" t="s">
        <v>275</v>
      </c>
    </row>
    <row r="3" spans="1:12" ht="15" thickTop="1">
      <c r="A3" s="23" t="s">
        <v>276</v>
      </c>
      <c r="B3" s="23" t="s">
        <v>277</v>
      </c>
    </row>
    <row r="4" spans="1:12">
      <c r="A4" t="s">
        <v>278</v>
      </c>
      <c r="B4" s="112">
        <v>0.11042944785276074</v>
      </c>
    </row>
    <row r="5" spans="1:12">
      <c r="A5" t="s">
        <v>279</v>
      </c>
      <c r="B5" s="112">
        <v>3.0674846625766871E-2</v>
      </c>
    </row>
    <row r="6" spans="1:12">
      <c r="A6" t="s">
        <v>280</v>
      </c>
      <c r="B6" s="112">
        <v>5.5214723926380369E-2</v>
      </c>
    </row>
    <row r="7" spans="1:12">
      <c r="A7" t="s">
        <v>281</v>
      </c>
      <c r="B7" s="112">
        <v>0.70552147239263807</v>
      </c>
    </row>
    <row r="8" spans="1:12">
      <c r="A8" t="s">
        <v>282</v>
      </c>
      <c r="B8" s="112">
        <v>4.2944785276073622E-2</v>
      </c>
    </row>
    <row r="9" spans="1:12" ht="15" thickBot="1">
      <c r="A9" s="27" t="s">
        <v>283</v>
      </c>
      <c r="B9" s="113">
        <v>5.5214723926380369E-2</v>
      </c>
    </row>
    <row r="10" spans="1:12" ht="15" thickTop="1">
      <c r="A10" t="s">
        <v>284</v>
      </c>
    </row>
  </sheetData>
  <hyperlinks>
    <hyperlink ref="L1" location="Índice!A1" display="ÍNDICE" xr:uid="{50A0EFB5-C2D5-457F-8C6E-C6D07BF061AE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54B5-BF6E-498B-96C2-FCFAF1D7B88C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8EF9FCD3-083A-4411-934A-FE989503DF17}"/>
  </hyperlink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0700-EF25-4DD2-8732-A93A05EB1F74}">
  <sheetPr>
    <tabColor rgb="FF40A682"/>
  </sheetPr>
  <dimension ref="A1:M10"/>
  <sheetViews>
    <sheetView workbookViewId="0">
      <selection activeCell="M1" sqref="M1"/>
    </sheetView>
  </sheetViews>
  <sheetFormatPr defaultColWidth="11.42578125" defaultRowHeight="14.45"/>
  <cols>
    <col min="1" max="1" width="29.85546875" customWidth="1"/>
    <col min="2" max="2" width="13.7109375" customWidth="1"/>
  </cols>
  <sheetData>
    <row r="1" spans="1:13" ht="21">
      <c r="A1" s="16" t="s">
        <v>285</v>
      </c>
      <c r="M1" s="108" t="s">
        <v>54</v>
      </c>
    </row>
    <row r="2" spans="1:13" ht="15.95" thickBot="1">
      <c r="A2" s="17" t="s">
        <v>275</v>
      </c>
    </row>
    <row r="3" spans="1:13" ht="15" thickTop="1">
      <c r="A3" s="23" t="s">
        <v>276</v>
      </c>
      <c r="B3" s="23" t="s">
        <v>277</v>
      </c>
    </row>
    <row r="4" spans="1:13">
      <c r="A4" t="s">
        <v>278</v>
      </c>
      <c r="B4" s="112">
        <v>0.17396313364055299</v>
      </c>
    </row>
    <row r="5" spans="1:13">
      <c r="A5" t="s">
        <v>279</v>
      </c>
      <c r="B5" s="112">
        <v>0.24654377880184331</v>
      </c>
    </row>
    <row r="6" spans="1:13">
      <c r="A6" t="s">
        <v>280</v>
      </c>
      <c r="B6" s="112">
        <v>0.12788018433179724</v>
      </c>
    </row>
    <row r="7" spans="1:13">
      <c r="A7" t="s">
        <v>281</v>
      </c>
      <c r="B7" s="112">
        <v>5.2995391705069124E-2</v>
      </c>
    </row>
    <row r="8" spans="1:13">
      <c r="A8" t="s">
        <v>282</v>
      </c>
      <c r="B8" s="112">
        <v>0.31451612903225806</v>
      </c>
    </row>
    <row r="9" spans="1:13" ht="15" thickBot="1">
      <c r="A9" s="27" t="s">
        <v>283</v>
      </c>
      <c r="B9" s="113">
        <v>8.4101382488479259E-2</v>
      </c>
    </row>
    <row r="10" spans="1:13" ht="15" thickTop="1">
      <c r="A10" t="s">
        <v>286</v>
      </c>
    </row>
  </sheetData>
  <hyperlinks>
    <hyperlink ref="M1" location="Índice!A1" display="ÍNDICE" xr:uid="{FDD4DB16-7E4B-4459-9537-DCD580DA2F23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F61C-8EE8-4665-8FB8-759A47FA34DA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57EAF1E1-B7C1-481D-BE4E-4A44471E2099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A109-BBE1-41CA-A605-E5988CAF3A9F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C49CA5AE-BC70-43A2-8006-2AD49487A69C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F597-82D3-46CE-99DF-A7BB871CD4FB}">
  <sheetPr>
    <tabColor rgb="FF40A682"/>
  </sheetPr>
  <dimension ref="A1:M10"/>
  <sheetViews>
    <sheetView workbookViewId="0">
      <selection activeCell="M1" sqref="M1"/>
    </sheetView>
  </sheetViews>
  <sheetFormatPr defaultColWidth="11.42578125" defaultRowHeight="14.45"/>
  <cols>
    <col min="1" max="1" width="26" bestFit="1" customWidth="1"/>
    <col min="2" max="2" width="14.42578125" customWidth="1"/>
  </cols>
  <sheetData>
    <row r="1" spans="1:13" ht="21">
      <c r="A1" s="16" t="s">
        <v>287</v>
      </c>
      <c r="M1" s="108" t="s">
        <v>54</v>
      </c>
    </row>
    <row r="2" spans="1:13" ht="15.95" thickBot="1">
      <c r="A2" s="17" t="s">
        <v>275</v>
      </c>
    </row>
    <row r="3" spans="1:13" ht="15" thickTop="1">
      <c r="A3" s="23" t="s">
        <v>276</v>
      </c>
      <c r="B3" s="23" t="s">
        <v>277</v>
      </c>
    </row>
    <row r="4" spans="1:13">
      <c r="A4" t="s">
        <v>278</v>
      </c>
      <c r="B4" s="112">
        <v>0.11042944785276074</v>
      </c>
    </row>
    <row r="5" spans="1:13">
      <c r="A5" t="s">
        <v>279</v>
      </c>
      <c r="B5" s="112">
        <v>3.0674846625766871E-2</v>
      </c>
    </row>
    <row r="6" spans="1:13">
      <c r="A6" t="s">
        <v>280</v>
      </c>
      <c r="B6" s="112">
        <v>5.5214723926380369E-2</v>
      </c>
    </row>
    <row r="7" spans="1:13">
      <c r="A7" t="s">
        <v>281</v>
      </c>
      <c r="B7" s="112">
        <v>0.70552147239263807</v>
      </c>
    </row>
    <row r="8" spans="1:13">
      <c r="A8" t="s">
        <v>282</v>
      </c>
      <c r="B8" s="112">
        <v>4.2944785276073622E-2</v>
      </c>
    </row>
    <row r="9" spans="1:13" ht="15" thickBot="1">
      <c r="A9" s="27" t="s">
        <v>283</v>
      </c>
      <c r="B9" s="113">
        <v>5.5214723926380369E-2</v>
      </c>
    </row>
    <row r="10" spans="1:13" ht="15" thickTop="1">
      <c r="A10" t="s">
        <v>286</v>
      </c>
    </row>
  </sheetData>
  <hyperlinks>
    <hyperlink ref="M1" location="Índice!A1" display="ÍNDICE" xr:uid="{EE0956D0-94C3-465C-A6E3-634294B469E4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5C90-7D8C-4283-8F28-D13DD908F06C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42CB433E-7B3D-449E-A13E-84ECEE68F962}"/>
  </hyperlink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C4AC-EC9C-4B93-AC2C-27D803688AD7}">
  <sheetPr>
    <tabColor rgb="FF40A682"/>
  </sheetPr>
  <dimension ref="A1:N10"/>
  <sheetViews>
    <sheetView workbookViewId="0">
      <selection activeCell="N1" sqref="N1"/>
    </sheetView>
  </sheetViews>
  <sheetFormatPr defaultColWidth="11.42578125" defaultRowHeight="14.45"/>
  <cols>
    <col min="1" max="1" width="19.85546875" customWidth="1"/>
  </cols>
  <sheetData>
    <row r="1" spans="1:14" ht="21">
      <c r="A1" s="16" t="s">
        <v>288</v>
      </c>
      <c r="N1" s="108" t="s">
        <v>54</v>
      </c>
    </row>
    <row r="2" spans="1:14" ht="15.95" thickBot="1">
      <c r="A2" s="17" t="s">
        <v>275</v>
      </c>
    </row>
    <row r="3" spans="1:14" ht="15" thickTop="1">
      <c r="A3" s="23" t="s">
        <v>289</v>
      </c>
      <c r="B3" s="23" t="s">
        <v>277</v>
      </c>
    </row>
    <row r="4" spans="1:14">
      <c r="A4" t="s">
        <v>290</v>
      </c>
      <c r="B4" s="112">
        <v>0.87730061349693256</v>
      </c>
    </row>
    <row r="5" spans="1:14">
      <c r="A5" t="s">
        <v>291</v>
      </c>
      <c r="B5" s="112">
        <v>3.0674846625766871E-2</v>
      </c>
    </row>
    <row r="6" spans="1:14">
      <c r="A6" t="s">
        <v>292</v>
      </c>
      <c r="B6" s="112">
        <v>6.1349693251533744E-3</v>
      </c>
    </row>
    <row r="7" spans="1:14">
      <c r="A7" t="s">
        <v>293</v>
      </c>
      <c r="B7" s="112">
        <v>3.0674846625766871E-2</v>
      </c>
    </row>
    <row r="8" spans="1:14">
      <c r="A8" t="s">
        <v>294</v>
      </c>
      <c r="B8" s="112">
        <v>4.9079754601226995E-2</v>
      </c>
    </row>
    <row r="9" spans="1:14" ht="15" thickBot="1">
      <c r="A9" s="27" t="s">
        <v>295</v>
      </c>
      <c r="B9" s="113">
        <v>6.1349693251533744E-3</v>
      </c>
    </row>
    <row r="10" spans="1:14" ht="15" thickTop="1">
      <c r="A10" t="s">
        <v>286</v>
      </c>
    </row>
  </sheetData>
  <hyperlinks>
    <hyperlink ref="N1" location="Índice!A1" display="ÍNDICE" xr:uid="{66980A48-0472-4F00-82DD-5EBEA69E0355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1B25-7A68-4E31-9F9B-7C93B181EA84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3C07BAAA-B966-4DA4-B379-402533243A35}"/>
  </hyperlink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354B-557D-4240-B922-3454D8DE53B0}">
  <sheetPr>
    <tabColor rgb="FF40A682"/>
  </sheetPr>
  <dimension ref="A1:G7"/>
  <sheetViews>
    <sheetView workbookViewId="0">
      <selection activeCell="G1" sqref="G1"/>
    </sheetView>
  </sheetViews>
  <sheetFormatPr defaultColWidth="10.85546875" defaultRowHeight="14.45"/>
  <cols>
    <col min="1" max="1" width="27.42578125" style="61" customWidth="1"/>
    <col min="2" max="2" width="75.5703125" style="61" customWidth="1"/>
    <col min="3" max="16384" width="10.85546875" style="61"/>
  </cols>
  <sheetData>
    <row r="1" spans="1:7" ht="21.6" thickBot="1">
      <c r="A1" s="65" t="s">
        <v>296</v>
      </c>
      <c r="B1" s="65"/>
      <c r="G1" s="108" t="s">
        <v>54</v>
      </c>
    </row>
    <row r="2" spans="1:7" ht="30" customHeight="1" thickTop="1">
      <c r="A2" s="78" t="s">
        <v>297</v>
      </c>
      <c r="B2" s="78" t="s">
        <v>298</v>
      </c>
    </row>
    <row r="3" spans="1:7" ht="101.45">
      <c r="A3" s="62" t="s">
        <v>299</v>
      </c>
      <c r="B3" s="114" t="s">
        <v>300</v>
      </c>
    </row>
    <row r="4" spans="1:7" ht="87">
      <c r="A4" s="62" t="s">
        <v>301</v>
      </c>
      <c r="B4" s="114" t="s">
        <v>302</v>
      </c>
    </row>
    <row r="5" spans="1:7" ht="72.599999999999994">
      <c r="A5" s="68" t="s">
        <v>303</v>
      </c>
      <c r="B5" s="114" t="s">
        <v>304</v>
      </c>
    </row>
    <row r="6" spans="1:7" ht="44.1" thickBot="1">
      <c r="A6" s="116" t="s">
        <v>305</v>
      </c>
      <c r="B6" s="117" t="s">
        <v>306</v>
      </c>
    </row>
    <row r="7" spans="1:7" ht="15" thickTop="1">
      <c r="A7" s="186" t="s">
        <v>307</v>
      </c>
      <c r="B7" s="186"/>
    </row>
  </sheetData>
  <mergeCells count="1">
    <mergeCell ref="A7:B7"/>
  </mergeCells>
  <hyperlinks>
    <hyperlink ref="G1" location="Índice!A1" display="ÍNDICE" xr:uid="{6A72BD60-5995-47D1-BBEE-114440758C61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EF8C-3D04-4039-BB10-885339E087FF}">
  <sheetPr>
    <tabColor rgb="FF40A682"/>
  </sheetPr>
  <dimension ref="A1:J4"/>
  <sheetViews>
    <sheetView workbookViewId="0">
      <selection activeCell="J1" sqref="J1"/>
    </sheetView>
  </sheetViews>
  <sheetFormatPr defaultColWidth="11.42578125" defaultRowHeight="14.45"/>
  <cols>
    <col min="1" max="3" width="28.5703125" customWidth="1"/>
  </cols>
  <sheetData>
    <row r="1" spans="1:10" ht="21.6" thickBot="1">
      <c r="A1" s="65" t="s">
        <v>308</v>
      </c>
      <c r="B1" s="65"/>
      <c r="C1" s="65"/>
      <c r="J1" s="108" t="s">
        <v>54</v>
      </c>
    </row>
    <row r="2" spans="1:10" ht="15" thickTop="1">
      <c r="A2" s="23" t="s">
        <v>309</v>
      </c>
      <c r="B2" s="23" t="s">
        <v>310</v>
      </c>
      <c r="C2" s="23" t="s">
        <v>311</v>
      </c>
    </row>
    <row r="3" spans="1:10" ht="116.45" thickBot="1">
      <c r="A3" s="118" t="s">
        <v>312</v>
      </c>
      <c r="B3" s="118" t="s">
        <v>313</v>
      </c>
      <c r="C3" s="118" t="s">
        <v>314</v>
      </c>
    </row>
    <row r="4" spans="1:10" ht="15" thickTop="1">
      <c r="A4" s="187" t="s">
        <v>315</v>
      </c>
      <c r="B4" s="187"/>
      <c r="C4" s="187"/>
    </row>
  </sheetData>
  <mergeCells count="1">
    <mergeCell ref="A4:C4"/>
  </mergeCells>
  <hyperlinks>
    <hyperlink ref="J1" location="Índice!A1" display="ÍNDICE" xr:uid="{BDE7B71C-4462-4E0A-8147-8A6CEE7505C6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2893-D730-4EC4-83F6-7AD22615FADF}">
  <sheetPr>
    <tabColor rgb="FF40A682"/>
  </sheetPr>
  <dimension ref="A1:M6"/>
  <sheetViews>
    <sheetView workbookViewId="0">
      <selection activeCell="M1" sqref="M1"/>
    </sheetView>
  </sheetViews>
  <sheetFormatPr defaultColWidth="10.85546875" defaultRowHeight="14.45"/>
  <cols>
    <col min="1" max="1" width="15.85546875" style="61" customWidth="1"/>
    <col min="2" max="2" width="12.85546875" style="61" customWidth="1"/>
    <col min="3" max="3" width="12.7109375" style="61" customWidth="1"/>
    <col min="4" max="7" width="12.85546875" style="61" customWidth="1"/>
    <col min="8" max="16384" width="10.85546875" style="61"/>
  </cols>
  <sheetData>
    <row r="1" spans="1:13" ht="21.6" thickBot="1">
      <c r="A1" s="64" t="s">
        <v>316</v>
      </c>
      <c r="M1" s="108" t="s">
        <v>54</v>
      </c>
    </row>
    <row r="2" spans="1:13" ht="44.1" thickTop="1">
      <c r="A2" s="78" t="s">
        <v>317</v>
      </c>
      <c r="B2" s="119" t="s">
        <v>278</v>
      </c>
      <c r="C2" s="119" t="s">
        <v>279</v>
      </c>
      <c r="D2" s="119" t="s">
        <v>280</v>
      </c>
      <c r="E2" s="119" t="s">
        <v>281</v>
      </c>
      <c r="F2" s="119" t="s">
        <v>282</v>
      </c>
      <c r="G2" s="119" t="s">
        <v>283</v>
      </c>
    </row>
    <row r="3" spans="1:13">
      <c r="A3" s="101" t="s">
        <v>318</v>
      </c>
      <c r="B3" s="88">
        <v>151</v>
      </c>
      <c r="C3" s="88">
        <v>214</v>
      </c>
      <c r="D3" s="88">
        <v>111</v>
      </c>
      <c r="E3" s="88">
        <v>46</v>
      </c>
      <c r="F3" s="88">
        <v>273</v>
      </c>
      <c r="G3" s="88">
        <v>73</v>
      </c>
    </row>
    <row r="4" spans="1:13">
      <c r="A4" s="62" t="s">
        <v>319</v>
      </c>
      <c r="B4" s="75">
        <v>49</v>
      </c>
      <c r="C4" s="75">
        <v>126</v>
      </c>
      <c r="D4" s="75">
        <v>51</v>
      </c>
      <c r="E4" s="75">
        <v>32</v>
      </c>
      <c r="F4" s="75">
        <v>262</v>
      </c>
      <c r="G4" s="75">
        <v>23</v>
      </c>
    </row>
    <row r="5" spans="1:13" ht="29.45" thickBot="1">
      <c r="A5" s="69" t="s">
        <v>320</v>
      </c>
      <c r="B5" s="120">
        <f>B3/B4</f>
        <v>3.0816326530612246</v>
      </c>
      <c r="C5" s="120">
        <f t="shared" ref="C5:G5" si="0">C3/C4</f>
        <v>1.6984126984126984</v>
      </c>
      <c r="D5" s="120">
        <f t="shared" si="0"/>
        <v>2.1764705882352939</v>
      </c>
      <c r="E5" s="120">
        <f t="shared" si="0"/>
        <v>1.4375</v>
      </c>
      <c r="F5" s="120">
        <f t="shared" si="0"/>
        <v>1.0419847328244274</v>
      </c>
      <c r="G5" s="120">
        <f t="shared" si="0"/>
        <v>3.1739130434782608</v>
      </c>
    </row>
    <row r="6" spans="1:13" ht="15" thickTop="1">
      <c r="A6" s="178" t="s">
        <v>321</v>
      </c>
      <c r="B6" s="178"/>
      <c r="C6" s="178"/>
      <c r="D6" s="178"/>
      <c r="E6" s="178"/>
      <c r="F6" s="178"/>
      <c r="G6" s="178"/>
    </row>
  </sheetData>
  <mergeCells count="1">
    <mergeCell ref="A6:G6"/>
  </mergeCells>
  <hyperlinks>
    <hyperlink ref="M1" location="Índice!A1" display="ÍNDICE" xr:uid="{4F46FC74-D4D3-4D29-9F89-B0845C0FE7C5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B732-3180-4B5D-B3BB-8D759C8778F1}">
  <sheetPr>
    <tabColor rgb="FF29C5D1"/>
  </sheetPr>
  <dimension ref="A1:N36"/>
  <sheetViews>
    <sheetView workbookViewId="0">
      <selection activeCell="N1" sqref="N1"/>
    </sheetView>
  </sheetViews>
  <sheetFormatPr defaultColWidth="10.85546875" defaultRowHeight="14.45"/>
  <cols>
    <col min="1" max="16384" width="10.85546875" style="38"/>
  </cols>
  <sheetData>
    <row r="1" spans="1:14" ht="21">
      <c r="A1" s="123" t="s">
        <v>322</v>
      </c>
      <c r="N1" s="108" t="s">
        <v>54</v>
      </c>
    </row>
    <row r="2" spans="1:14" ht="15.95" thickBot="1">
      <c r="A2" s="124" t="s">
        <v>323</v>
      </c>
    </row>
    <row r="3" spans="1:14" ht="15" thickTop="1">
      <c r="A3" s="29" t="s">
        <v>57</v>
      </c>
      <c r="B3" s="29" t="s">
        <v>324</v>
      </c>
    </row>
    <row r="4" spans="1:14">
      <c r="A4" s="45">
        <v>1985</v>
      </c>
      <c r="B4" s="122">
        <v>0.40831987301442685</v>
      </c>
    </row>
    <row r="5" spans="1:14">
      <c r="A5" s="45">
        <v>1986</v>
      </c>
      <c r="B5" s="122">
        <v>0.40963656616985988</v>
      </c>
    </row>
    <row r="6" spans="1:14">
      <c r="A6" s="45">
        <v>1987</v>
      </c>
      <c r="B6" s="122">
        <v>0.41093672927055397</v>
      </c>
    </row>
    <row r="7" spans="1:14">
      <c r="A7" s="45">
        <v>1988</v>
      </c>
      <c r="B7" s="122">
        <v>0.41221883993605757</v>
      </c>
    </row>
    <row r="8" spans="1:14">
      <c r="A8" s="45">
        <v>1989</v>
      </c>
      <c r="B8" s="122">
        <v>0.41348137038672139</v>
      </c>
    </row>
    <row r="9" spans="1:14">
      <c r="A9" s="45">
        <v>1990</v>
      </c>
      <c r="B9" s="122">
        <v>0.41472278661771911</v>
      </c>
    </row>
    <row r="10" spans="1:14">
      <c r="A10" s="45">
        <v>1991</v>
      </c>
      <c r="B10" s="122">
        <v>0.45069791189928626</v>
      </c>
    </row>
    <row r="11" spans="1:14">
      <c r="A11" s="45">
        <v>1992</v>
      </c>
      <c r="B11" s="122">
        <v>0.31257056479787809</v>
      </c>
    </row>
    <row r="12" spans="1:14">
      <c r="A12" s="45">
        <v>1993</v>
      </c>
      <c r="B12" s="122">
        <v>0.44200917574425697</v>
      </c>
    </row>
    <row r="13" spans="1:14">
      <c r="A13" s="45">
        <v>1994</v>
      </c>
      <c r="B13" s="122">
        <v>0.45899003509303415</v>
      </c>
    </row>
    <row r="14" spans="1:14">
      <c r="A14" s="45">
        <v>1995</v>
      </c>
      <c r="B14" s="122">
        <v>0.39684142331349637</v>
      </c>
    </row>
    <row r="15" spans="1:14">
      <c r="A15" s="45">
        <v>1996</v>
      </c>
      <c r="B15" s="122">
        <v>0.42228595180567796</v>
      </c>
    </row>
    <row r="16" spans="1:14">
      <c r="A16" s="45">
        <v>1997</v>
      </c>
      <c r="B16" s="122">
        <v>0.3994444683486793</v>
      </c>
    </row>
    <row r="17" spans="1:2">
      <c r="A17" s="45">
        <v>1998</v>
      </c>
      <c r="B17" s="122">
        <v>0.43951586964895412</v>
      </c>
    </row>
    <row r="18" spans="1:2">
      <c r="A18" s="45">
        <v>1999</v>
      </c>
      <c r="B18" s="122">
        <v>0.4171450478368533</v>
      </c>
    </row>
    <row r="19" spans="1:2">
      <c r="A19" s="45">
        <v>2000</v>
      </c>
      <c r="B19" s="122">
        <v>0.3723786975087266</v>
      </c>
    </row>
    <row r="20" spans="1:2">
      <c r="A20" s="45">
        <v>2001</v>
      </c>
      <c r="B20" s="122">
        <v>0.36915915651805536</v>
      </c>
    </row>
    <row r="21" spans="1:2">
      <c r="A21" s="45">
        <v>2002</v>
      </c>
      <c r="B21" s="122">
        <v>0.39289065894336961</v>
      </c>
    </row>
    <row r="22" spans="1:2">
      <c r="A22" s="45">
        <v>2003</v>
      </c>
      <c r="B22" s="122">
        <v>0.3522923350542313</v>
      </c>
    </row>
    <row r="23" spans="1:2">
      <c r="A23" s="45">
        <v>2004</v>
      </c>
      <c r="B23" s="122">
        <v>0.32852620707598285</v>
      </c>
    </row>
    <row r="24" spans="1:2">
      <c r="A24" s="45">
        <v>2005</v>
      </c>
      <c r="B24" s="122">
        <v>0.34309988071894459</v>
      </c>
    </row>
    <row r="25" spans="1:2">
      <c r="A25" s="45">
        <v>2006</v>
      </c>
      <c r="B25" s="122">
        <v>0.31126034684942183</v>
      </c>
    </row>
    <row r="26" spans="1:2">
      <c r="A26" s="45">
        <v>2007</v>
      </c>
      <c r="B26" s="122">
        <v>0.34337802210437979</v>
      </c>
    </row>
    <row r="27" spans="1:2">
      <c r="A27" s="45">
        <v>2008</v>
      </c>
      <c r="B27" s="122">
        <v>0.3271715521063388</v>
      </c>
    </row>
    <row r="28" spans="1:2">
      <c r="A28" s="45">
        <v>2009</v>
      </c>
      <c r="B28" s="122">
        <v>0.33083278405332711</v>
      </c>
    </row>
    <row r="29" spans="1:2">
      <c r="A29" s="45">
        <v>2010</v>
      </c>
      <c r="B29" s="122">
        <v>0.28845595199223573</v>
      </c>
    </row>
    <row r="30" spans="1:2">
      <c r="A30" s="45">
        <v>2011</v>
      </c>
      <c r="B30" s="122">
        <v>0.27353237377848222</v>
      </c>
    </row>
    <row r="31" spans="1:2">
      <c r="A31" s="45">
        <v>2012</v>
      </c>
      <c r="B31" s="122">
        <v>0.2723256325944356</v>
      </c>
    </row>
    <row r="32" spans="1:2">
      <c r="A32" s="45">
        <v>2013</v>
      </c>
      <c r="B32" s="122">
        <v>0.30145870994864649</v>
      </c>
    </row>
    <row r="33" spans="1:2">
      <c r="A33" s="45">
        <v>2014</v>
      </c>
      <c r="B33" s="122">
        <v>0.27831127717866677</v>
      </c>
    </row>
    <row r="34" spans="1:2">
      <c r="A34" s="45">
        <v>2015</v>
      </c>
      <c r="B34" s="122">
        <v>0.26588979793205408</v>
      </c>
    </row>
    <row r="35" spans="1:2" ht="15" thickBot="1">
      <c r="A35" s="46">
        <v>2016</v>
      </c>
      <c r="B35" s="125">
        <v>0.26049173035660178</v>
      </c>
    </row>
    <row r="36" spans="1:2" ht="15" thickTop="1">
      <c r="A36" s="38" t="s">
        <v>325</v>
      </c>
    </row>
  </sheetData>
  <hyperlinks>
    <hyperlink ref="N1" location="Índice!A1" display="ÍNDICE" xr:uid="{466BA5E6-F742-47CE-A49D-4A067B3D7C33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DBEC-52A1-424B-BA52-04A01B728C12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8174C958-039A-4973-856F-2E4217E2FB1E}"/>
  </hyperlink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83F12-2D9D-4738-B286-765D14F49E43}">
  <sheetPr>
    <tabColor rgb="FF29C5D1"/>
  </sheetPr>
  <dimension ref="A1:N36"/>
  <sheetViews>
    <sheetView workbookViewId="0">
      <selection activeCell="N1" sqref="N1"/>
    </sheetView>
  </sheetViews>
  <sheetFormatPr defaultColWidth="11.42578125" defaultRowHeight="14.45"/>
  <sheetData>
    <row r="1" spans="1:14" ht="21">
      <c r="A1" s="16" t="s">
        <v>326</v>
      </c>
      <c r="N1" s="108" t="s">
        <v>54</v>
      </c>
    </row>
    <row r="2" spans="1:14" ht="15.95" thickBot="1">
      <c r="A2" s="17" t="s">
        <v>327</v>
      </c>
    </row>
    <row r="3" spans="1:14" ht="29.45" thickTop="1">
      <c r="A3" s="29" t="s">
        <v>57</v>
      </c>
      <c r="B3" s="28" t="s">
        <v>328</v>
      </c>
      <c r="C3" s="28" t="s">
        <v>329</v>
      </c>
    </row>
    <row r="4" spans="1:14">
      <c r="A4" s="18">
        <v>1985</v>
      </c>
      <c r="B4" s="54">
        <v>98.456097950269054</v>
      </c>
      <c r="C4" s="54">
        <v>101.83996715610537</v>
      </c>
    </row>
    <row r="5" spans="1:14">
      <c r="A5" s="18">
        <v>1986</v>
      </c>
      <c r="B5" s="54">
        <v>98.773585486020679</v>
      </c>
      <c r="C5" s="54">
        <v>101.49795770668284</v>
      </c>
    </row>
    <row r="6" spans="1:14">
      <c r="A6" s="18">
        <v>1987</v>
      </c>
      <c r="B6" s="54">
        <v>99.087087213595765</v>
      </c>
      <c r="C6" s="54">
        <v>101.14217247261234</v>
      </c>
    </row>
    <row r="7" spans="1:14">
      <c r="A7" s="18">
        <v>1988</v>
      </c>
      <c r="B7" s="54">
        <v>99.396236049125122</v>
      </c>
      <c r="C7" s="54">
        <v>100.7734164005456</v>
      </c>
    </row>
    <row r="8" spans="1:14">
      <c r="A8" s="18">
        <v>1989</v>
      </c>
      <c r="B8" s="54">
        <v>99.700663606858413</v>
      </c>
      <c r="C8" s="54">
        <v>100.39245210900525</v>
      </c>
    </row>
    <row r="9" spans="1:14">
      <c r="A9" s="18">
        <v>1990</v>
      </c>
      <c r="B9" s="54">
        <v>100</v>
      </c>
      <c r="C9" s="54">
        <v>100</v>
      </c>
    </row>
    <row r="10" spans="1:14">
      <c r="A10" s="18">
        <v>1991</v>
      </c>
      <c r="B10" s="54">
        <v>108.67449931434032</v>
      </c>
      <c r="C10" s="54">
        <v>96.620655342709568</v>
      </c>
    </row>
    <row r="11" spans="1:14">
      <c r="A11" s="18">
        <v>1992</v>
      </c>
      <c r="B11" s="54">
        <v>75.368553376836189</v>
      </c>
      <c r="C11" s="54">
        <v>85.849076533867603</v>
      </c>
    </row>
    <row r="12" spans="1:14">
      <c r="A12" s="18">
        <v>1993</v>
      </c>
      <c r="B12" s="54">
        <v>106.57942847777248</v>
      </c>
      <c r="C12" s="54">
        <v>95.64901030701327</v>
      </c>
    </row>
    <row r="13" spans="1:14">
      <c r="A13" s="18">
        <v>1994</v>
      </c>
      <c r="B13" s="54">
        <v>110.67393688114839</v>
      </c>
      <c r="C13" s="54">
        <v>96.17126950380144</v>
      </c>
    </row>
    <row r="14" spans="1:14">
      <c r="A14" s="18">
        <v>1995</v>
      </c>
      <c r="B14" s="54">
        <v>95.688357649683397</v>
      </c>
      <c r="C14" s="54">
        <v>96.938910098755684</v>
      </c>
    </row>
    <row r="15" spans="1:14">
      <c r="A15" s="18">
        <v>1996</v>
      </c>
      <c r="B15" s="54">
        <v>101.82366762377355</v>
      </c>
      <c r="C15" s="54">
        <v>102.83485536621019</v>
      </c>
    </row>
    <row r="16" spans="1:14">
      <c r="A16" s="18">
        <v>1997</v>
      </c>
      <c r="B16" s="54">
        <v>96.316016683423044</v>
      </c>
      <c r="C16" s="54">
        <v>104.80343655126971</v>
      </c>
    </row>
    <row r="17" spans="1:3">
      <c r="A17" s="18">
        <v>1998</v>
      </c>
      <c r="B17" s="54">
        <v>105.97823023746429</v>
      </c>
      <c r="C17" s="54">
        <v>105.86733209165651</v>
      </c>
    </row>
    <row r="18" spans="1:3">
      <c r="A18" s="18">
        <v>1999</v>
      </c>
      <c r="B18" s="54">
        <v>100.5840675500107</v>
      </c>
      <c r="C18" s="54">
        <v>108.25498637376097</v>
      </c>
    </row>
    <row r="19" spans="1:3">
      <c r="A19" s="18">
        <v>2000</v>
      </c>
      <c r="B19" s="54">
        <v>89.789784773021353</v>
      </c>
      <c r="C19" s="54">
        <v>104.95873115270538</v>
      </c>
    </row>
    <row r="20" spans="1:3">
      <c r="A20" s="18">
        <v>2001</v>
      </c>
      <c r="B20" s="54">
        <v>89.013473199469232</v>
      </c>
      <c r="C20" s="54">
        <v>105.97866608003929</v>
      </c>
    </row>
    <row r="21" spans="1:3">
      <c r="A21" s="18">
        <v>2002</v>
      </c>
      <c r="B21" s="54">
        <v>94.735729895045822</v>
      </c>
      <c r="C21" s="54">
        <v>102.19882488908357</v>
      </c>
    </row>
    <row r="22" spans="1:3">
      <c r="A22" s="18">
        <v>2003</v>
      </c>
      <c r="B22" s="54">
        <v>84.946462172324615</v>
      </c>
      <c r="C22" s="54">
        <v>102.32467822381727</v>
      </c>
    </row>
    <row r="23" spans="1:3">
      <c r="A23" s="18">
        <v>2004</v>
      </c>
      <c r="B23" s="54">
        <v>79.215856392962053</v>
      </c>
      <c r="C23" s="54">
        <v>105.93775663960594</v>
      </c>
    </row>
    <row r="24" spans="1:3">
      <c r="A24" s="18">
        <v>2005</v>
      </c>
      <c r="B24" s="54">
        <v>82.729932328315812</v>
      </c>
      <c r="C24" s="54">
        <v>105.29336687122641</v>
      </c>
    </row>
    <row r="25" spans="1:3">
      <c r="A25" s="18">
        <v>2006</v>
      </c>
      <c r="B25" s="54">
        <v>75.05262717486842</v>
      </c>
      <c r="C25" s="54">
        <v>100.7774205427403</v>
      </c>
    </row>
    <row r="26" spans="1:3">
      <c r="A26" s="18">
        <v>2007</v>
      </c>
      <c r="B26" s="54">
        <v>82.796999148468998</v>
      </c>
      <c r="C26" s="54">
        <v>100.30371236585157</v>
      </c>
    </row>
    <row r="27" spans="1:3">
      <c r="A27" s="18">
        <v>2008</v>
      </c>
      <c r="B27" s="54">
        <v>78.889215317680922</v>
      </c>
      <c r="C27" s="54">
        <v>107.43759475057935</v>
      </c>
    </row>
    <row r="28" spans="1:3">
      <c r="A28" s="18">
        <v>2009</v>
      </c>
      <c r="B28" s="54">
        <v>79.772029589075927</v>
      </c>
      <c r="C28" s="54">
        <v>102.38734826483523</v>
      </c>
    </row>
    <row r="29" spans="1:3">
      <c r="A29" s="18">
        <v>2010</v>
      </c>
      <c r="B29" s="54">
        <v>69.553919220292826</v>
      </c>
      <c r="C29" s="54">
        <v>105.24831758369118</v>
      </c>
    </row>
    <row r="30" spans="1:3">
      <c r="A30" s="18">
        <v>2011</v>
      </c>
      <c r="B30" s="54">
        <v>65.955472572240737</v>
      </c>
      <c r="C30" s="54">
        <v>106.33906825603778</v>
      </c>
    </row>
    <row r="31" spans="1:3">
      <c r="A31" s="18">
        <v>2012</v>
      </c>
      <c r="B31" s="54">
        <v>65.664497197126138</v>
      </c>
      <c r="C31" s="54">
        <v>102.74319846356104</v>
      </c>
    </row>
    <row r="32" spans="1:3">
      <c r="A32" s="18">
        <v>2013</v>
      </c>
      <c r="B32" s="54">
        <v>72.689208231647868</v>
      </c>
      <c r="C32" s="54">
        <v>99.468678718146592</v>
      </c>
    </row>
    <row r="33" spans="1:3">
      <c r="A33" s="18">
        <v>2014</v>
      </c>
      <c r="B33" s="54">
        <v>67.107785286755174</v>
      </c>
      <c r="C33" s="54">
        <v>104.35767088039232</v>
      </c>
    </row>
    <row r="34" spans="1:3">
      <c r="A34" s="18">
        <v>2015</v>
      </c>
      <c r="B34" s="54">
        <v>64.112657059556383</v>
      </c>
      <c r="C34" s="54">
        <v>104.87948865027299</v>
      </c>
    </row>
    <row r="35" spans="1:3" ht="15" thickBot="1">
      <c r="A35" s="21">
        <v>2016</v>
      </c>
      <c r="B35" s="55">
        <v>62.811048430940552</v>
      </c>
      <c r="C35" s="55">
        <v>103.20214932470124</v>
      </c>
    </row>
    <row r="36" spans="1:3" ht="15" thickTop="1">
      <c r="A36" s="38" t="s">
        <v>325</v>
      </c>
    </row>
  </sheetData>
  <hyperlinks>
    <hyperlink ref="N1" location="Índice!A1" display="ÍNDICE" xr:uid="{DB764084-DA88-456C-BCD8-76AAE7DB6EE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C0795-9BA7-4213-BCEE-4ED34AC267EE}">
  <sheetPr>
    <tabColor rgb="FF29C5D1"/>
  </sheetPr>
  <dimension ref="A1:O31"/>
  <sheetViews>
    <sheetView workbookViewId="0">
      <selection activeCell="O1" sqref="O1"/>
    </sheetView>
  </sheetViews>
  <sheetFormatPr defaultColWidth="9.140625" defaultRowHeight="14.45"/>
  <cols>
    <col min="2" max="2" width="10.28515625" bestFit="1" customWidth="1"/>
    <col min="3" max="5" width="13.42578125" bestFit="1" customWidth="1"/>
    <col min="6" max="6" width="14.140625" customWidth="1"/>
    <col min="7" max="7" width="16" customWidth="1"/>
  </cols>
  <sheetData>
    <row r="1" spans="1:15" ht="21">
      <c r="A1" s="16" t="s">
        <v>71</v>
      </c>
      <c r="O1" s="108" t="s">
        <v>54</v>
      </c>
    </row>
    <row r="2" spans="1:15" ht="15.95" thickBot="1">
      <c r="A2" s="17" t="s">
        <v>72</v>
      </c>
    </row>
    <row r="3" spans="1:15" s="24" customFormat="1" ht="29.45" thickTop="1">
      <c r="A3" s="28" t="s">
        <v>57</v>
      </c>
      <c r="B3" s="28" t="s">
        <v>73</v>
      </c>
      <c r="C3" s="28" t="s">
        <v>74</v>
      </c>
      <c r="D3" s="28" t="s">
        <v>75</v>
      </c>
      <c r="E3" s="28" t="s">
        <v>76</v>
      </c>
      <c r="F3" s="28" t="s">
        <v>77</v>
      </c>
      <c r="G3" s="28" t="s">
        <v>78</v>
      </c>
      <c r="H3" s="29" t="s">
        <v>79</v>
      </c>
      <c r="I3" s="29" t="s">
        <v>80</v>
      </c>
    </row>
    <row r="4" spans="1:15">
      <c r="A4" s="18">
        <v>1990</v>
      </c>
      <c r="B4" s="30">
        <v>4800.91</v>
      </c>
      <c r="C4" s="30">
        <f t="shared" ref="C4:C30" si="0">G4*B4</f>
        <v>2670.2661419999999</v>
      </c>
      <c r="D4" s="25" t="s">
        <v>79</v>
      </c>
      <c r="E4" s="25" t="s">
        <v>80</v>
      </c>
      <c r="F4" s="34">
        <v>0.44379999999999997</v>
      </c>
      <c r="G4" s="34">
        <f t="shared" ref="G4:G30" si="1">1-F4</f>
        <v>0.55620000000000003</v>
      </c>
    </row>
    <row r="5" spans="1:15">
      <c r="A5" s="18">
        <v>1991</v>
      </c>
      <c r="B5" s="30">
        <v>4972.54</v>
      </c>
      <c r="C5" s="30">
        <f t="shared" si="0"/>
        <v>2853.7407060000005</v>
      </c>
      <c r="D5" s="25">
        <f>(B5/B4)/B4</f>
        <v>2.1574023934958986E-4</v>
      </c>
      <c r="E5" s="25">
        <f>(C5/C4)/C4</f>
        <v>4.0022610458835268E-4</v>
      </c>
      <c r="F5" s="34">
        <v>0.42609999999999998</v>
      </c>
      <c r="G5" s="34">
        <f t="shared" si="1"/>
        <v>0.57390000000000008</v>
      </c>
      <c r="H5" s="32">
        <f>(B5-B4)/B4</f>
        <v>3.5749472495839353E-2</v>
      </c>
      <c r="I5" s="32">
        <f>(C5-C4)/C4</f>
        <v>6.8710216226829032E-2</v>
      </c>
    </row>
    <row r="6" spans="1:15">
      <c r="A6" s="18">
        <v>1992</v>
      </c>
      <c r="B6" s="30">
        <v>5347.72</v>
      </c>
      <c r="C6" s="30">
        <f t="shared" si="0"/>
        <v>3046.0613120000003</v>
      </c>
      <c r="D6" s="25">
        <f t="shared" ref="D6:E30" si="2">(B6/B5)/B5</f>
        <v>2.1627787276743733E-4</v>
      </c>
      <c r="E6" s="25">
        <f t="shared" si="2"/>
        <v>3.7403274152512461E-4</v>
      </c>
      <c r="F6" s="34">
        <v>0.4304</v>
      </c>
      <c r="G6" s="34">
        <f t="shared" si="1"/>
        <v>0.5696</v>
      </c>
      <c r="H6" s="32">
        <f t="shared" ref="H6:I30" si="3">(B6-B5)/B5</f>
        <v>7.5450373450992911E-2</v>
      </c>
      <c r="I6" s="32">
        <f t="shared" si="3"/>
        <v>6.7392459867024704E-2</v>
      </c>
    </row>
    <row r="7" spans="1:15">
      <c r="A7" s="18">
        <v>1993</v>
      </c>
      <c r="B7" s="30">
        <v>5741.84</v>
      </c>
      <c r="C7" s="30">
        <f t="shared" si="0"/>
        <v>3278.5906399999999</v>
      </c>
      <c r="D7" s="25">
        <f t="shared" si="2"/>
        <v>2.0077691011548564E-4</v>
      </c>
      <c r="E7" s="25">
        <f t="shared" si="2"/>
        <v>3.533539197498339E-4</v>
      </c>
      <c r="F7" s="34">
        <v>0.42899999999999999</v>
      </c>
      <c r="G7" s="34">
        <f t="shared" si="1"/>
        <v>0.57099999999999995</v>
      </c>
      <c r="H7" s="32">
        <f t="shared" si="3"/>
        <v>7.3698697762784871E-2</v>
      </c>
      <c r="I7" s="32">
        <f t="shared" si="3"/>
        <v>7.6337704393521943E-2</v>
      </c>
    </row>
    <row r="8" spans="1:15">
      <c r="A8" s="18">
        <v>1994</v>
      </c>
      <c r="B8" s="30">
        <v>6089.25</v>
      </c>
      <c r="C8" s="30">
        <f t="shared" si="0"/>
        <v>3567.6915749999998</v>
      </c>
      <c r="D8" s="25">
        <f t="shared" si="2"/>
        <v>1.8469776150406876E-4</v>
      </c>
      <c r="E8" s="25">
        <f t="shared" si="2"/>
        <v>3.3190432634310987E-4</v>
      </c>
      <c r="F8" s="34">
        <v>0.41410000000000002</v>
      </c>
      <c r="G8" s="34">
        <f t="shared" si="1"/>
        <v>0.58589999999999998</v>
      </c>
      <c r="H8" s="32">
        <f t="shared" si="3"/>
        <v>6.0504994914522145E-2</v>
      </c>
      <c r="I8" s="32">
        <f t="shared" si="3"/>
        <v>8.8178417724025446E-2</v>
      </c>
    </row>
    <row r="9" spans="1:15">
      <c r="A9" s="18">
        <v>1995</v>
      </c>
      <c r="B9" s="30">
        <v>6478.66</v>
      </c>
      <c r="C9" s="30">
        <f t="shared" si="0"/>
        <v>3841.8453799999997</v>
      </c>
      <c r="D9" s="25">
        <f t="shared" si="2"/>
        <v>1.7472601788417271E-4</v>
      </c>
      <c r="E9" s="25">
        <f t="shared" si="2"/>
        <v>3.0183199657827532E-4</v>
      </c>
      <c r="F9" s="34">
        <v>0.40699999999999997</v>
      </c>
      <c r="G9" s="34">
        <f t="shared" si="1"/>
        <v>0.59299999999999997</v>
      </c>
      <c r="H9" s="32">
        <f t="shared" si="3"/>
        <v>6.3950404401198813E-2</v>
      </c>
      <c r="I9" s="32">
        <f t="shared" si="3"/>
        <v>7.6843471257741755E-2</v>
      </c>
    </row>
    <row r="10" spans="1:15">
      <c r="A10" s="18">
        <v>1996</v>
      </c>
      <c r="B10" s="30">
        <v>6589.2</v>
      </c>
      <c r="C10" s="30">
        <f t="shared" si="0"/>
        <v>4039.1795999999999</v>
      </c>
      <c r="D10" s="25">
        <f t="shared" si="2"/>
        <v>1.5698650187903114E-4</v>
      </c>
      <c r="E10" s="25">
        <f t="shared" si="2"/>
        <v>2.7366130900939887E-4</v>
      </c>
      <c r="F10" s="34">
        <v>0.38700000000000001</v>
      </c>
      <c r="G10" s="34">
        <f t="shared" si="1"/>
        <v>0.61299999999999999</v>
      </c>
      <c r="H10" s="32">
        <f t="shared" si="3"/>
        <v>1.7062170263603887E-2</v>
      </c>
      <c r="I10" s="32">
        <f t="shared" si="3"/>
        <v>5.1364435702511327E-2</v>
      </c>
    </row>
    <row r="11" spans="1:15">
      <c r="A11" s="18">
        <v>1997</v>
      </c>
      <c r="B11" s="30">
        <v>6868.97</v>
      </c>
      <c r="C11" s="30">
        <f t="shared" si="0"/>
        <v>4231.2855200000004</v>
      </c>
      <c r="D11" s="25">
        <f t="shared" si="2"/>
        <v>1.5820719846016651E-4</v>
      </c>
      <c r="E11" s="25">
        <f t="shared" si="2"/>
        <v>2.59349851242286E-4</v>
      </c>
      <c r="F11" s="34">
        <v>0.38400000000000001</v>
      </c>
      <c r="G11" s="34">
        <f t="shared" si="1"/>
        <v>0.61599999999999999</v>
      </c>
      <c r="H11" s="32">
        <f t="shared" si="3"/>
        <v>4.24588720937292E-2</v>
      </c>
      <c r="I11" s="32">
        <f t="shared" si="3"/>
        <v>4.7560628400876361E-2</v>
      </c>
    </row>
    <row r="12" spans="1:15">
      <c r="A12" s="18">
        <v>1998</v>
      </c>
      <c r="B12" s="30">
        <v>7126.52</v>
      </c>
      <c r="C12" s="30">
        <f t="shared" si="0"/>
        <v>4411.3158800000001</v>
      </c>
      <c r="D12" s="25">
        <f t="shared" si="2"/>
        <v>1.5104079715681201E-4</v>
      </c>
      <c r="E12" s="25">
        <f t="shared" si="2"/>
        <v>2.4639023612768444E-4</v>
      </c>
      <c r="F12" s="34">
        <v>0.38100000000000001</v>
      </c>
      <c r="G12" s="34">
        <f t="shared" si="1"/>
        <v>0.61899999999999999</v>
      </c>
      <c r="H12" s="32">
        <f t="shared" si="3"/>
        <v>3.7494704446227045E-2</v>
      </c>
      <c r="I12" s="32">
        <f t="shared" si="3"/>
        <v>4.2547438396452086E-2</v>
      </c>
    </row>
    <row r="13" spans="1:15">
      <c r="A13" s="18">
        <v>1999</v>
      </c>
      <c r="B13" s="30">
        <v>7372.31</v>
      </c>
      <c r="C13" s="30">
        <f t="shared" si="0"/>
        <v>4607.6937500000004</v>
      </c>
      <c r="D13" s="25">
        <f t="shared" si="2"/>
        <v>1.4516053899359043E-4</v>
      </c>
      <c r="E13" s="25">
        <f t="shared" si="2"/>
        <v>2.3678124044721155E-4</v>
      </c>
      <c r="F13" s="34">
        <v>0.375</v>
      </c>
      <c r="G13" s="34">
        <f t="shared" si="1"/>
        <v>0.625</v>
      </c>
      <c r="H13" s="32">
        <f t="shared" si="3"/>
        <v>3.4489484348602113E-2</v>
      </c>
      <c r="I13" s="32">
        <f t="shared" si="3"/>
        <v>4.4516846070882653E-2</v>
      </c>
    </row>
    <row r="14" spans="1:15">
      <c r="A14" s="18">
        <v>2000</v>
      </c>
      <c r="B14" s="30">
        <v>7531.02</v>
      </c>
      <c r="C14" s="30">
        <f t="shared" si="0"/>
        <v>4676.7634200000002</v>
      </c>
      <c r="D14" s="25">
        <f t="shared" si="2"/>
        <v>1.3856279133580489E-4</v>
      </c>
      <c r="E14" s="25">
        <f t="shared" si="2"/>
        <v>2.2028158315400915E-4</v>
      </c>
      <c r="F14" s="34">
        <v>0.379</v>
      </c>
      <c r="G14" s="34">
        <f t="shared" si="1"/>
        <v>0.621</v>
      </c>
      <c r="H14" s="32">
        <f t="shared" si="3"/>
        <v>2.1527852192867639E-2</v>
      </c>
      <c r="I14" s="32">
        <f t="shared" si="3"/>
        <v>1.4990073938833252E-2</v>
      </c>
    </row>
    <row r="15" spans="1:15">
      <c r="A15" s="18">
        <v>2001</v>
      </c>
      <c r="B15" s="30">
        <v>7659.75</v>
      </c>
      <c r="C15" s="30">
        <f t="shared" si="0"/>
        <v>4710.7462500000001</v>
      </c>
      <c r="D15" s="25">
        <f t="shared" si="2"/>
        <v>1.3505385752560795E-4</v>
      </c>
      <c r="E15" s="25">
        <f t="shared" si="2"/>
        <v>2.1537679442343758E-4</v>
      </c>
      <c r="F15" s="34">
        <v>0.38500000000000001</v>
      </c>
      <c r="G15" s="34">
        <f t="shared" si="1"/>
        <v>0.61499999999999999</v>
      </c>
      <c r="H15" s="32">
        <f t="shared" si="3"/>
        <v>1.7093302102503986E-2</v>
      </c>
      <c r="I15" s="32">
        <f t="shared" si="3"/>
        <v>7.2663136763928757E-3</v>
      </c>
    </row>
    <row r="16" spans="1:15">
      <c r="A16" s="18">
        <v>2002</v>
      </c>
      <c r="B16" s="30">
        <v>7838.99</v>
      </c>
      <c r="C16" s="30">
        <f t="shared" si="0"/>
        <v>4852.3348099999994</v>
      </c>
      <c r="D16" s="25">
        <f t="shared" si="2"/>
        <v>1.3360752524850587E-4</v>
      </c>
      <c r="E16" s="25">
        <f t="shared" si="2"/>
        <v>2.1866100371161379E-4</v>
      </c>
      <c r="F16" s="34">
        <v>0.38100000000000001</v>
      </c>
      <c r="G16" s="34">
        <f t="shared" si="1"/>
        <v>0.61899999999999999</v>
      </c>
      <c r="H16" s="32">
        <f t="shared" si="3"/>
        <v>2.3400241522242866E-2</v>
      </c>
      <c r="I16" s="32">
        <f t="shared" si="3"/>
        <v>3.0056503255720731E-2</v>
      </c>
    </row>
    <row r="17" spans="1:9">
      <c r="A17" s="18">
        <v>2003</v>
      </c>
      <c r="B17" s="30">
        <v>8019.31</v>
      </c>
      <c r="C17" s="30">
        <f t="shared" si="0"/>
        <v>4963.9528900000005</v>
      </c>
      <c r="D17" s="25">
        <f t="shared" si="2"/>
        <v>1.3050188396617011E-4</v>
      </c>
      <c r="E17" s="25">
        <f t="shared" si="2"/>
        <v>2.1082695309558984E-4</v>
      </c>
      <c r="F17" s="34">
        <v>0.38100000000000001</v>
      </c>
      <c r="G17" s="34">
        <f t="shared" si="1"/>
        <v>0.61899999999999999</v>
      </c>
      <c r="H17" s="32">
        <f t="shared" si="3"/>
        <v>2.3002963391967668E-2</v>
      </c>
      <c r="I17" s="32">
        <f t="shared" si="3"/>
        <v>2.3002963391967817E-2</v>
      </c>
    </row>
    <row r="18" spans="1:9">
      <c r="A18" s="18">
        <v>2004</v>
      </c>
      <c r="B18" s="30">
        <v>8167.72</v>
      </c>
      <c r="C18" s="30">
        <f t="shared" si="0"/>
        <v>5080.3218400000005</v>
      </c>
      <c r="D18" s="25">
        <f t="shared" si="2"/>
        <v>1.2700675990118165E-4</v>
      </c>
      <c r="E18" s="25">
        <f t="shared" si="2"/>
        <v>2.0617496211392853E-4</v>
      </c>
      <c r="F18" s="34">
        <v>0.378</v>
      </c>
      <c r="G18" s="34">
        <f t="shared" si="1"/>
        <v>0.622</v>
      </c>
      <c r="H18" s="32">
        <f t="shared" si="3"/>
        <v>1.8506579743144964E-2</v>
      </c>
      <c r="I18" s="32">
        <f t="shared" si="3"/>
        <v>2.3442799031076225E-2</v>
      </c>
    </row>
    <row r="19" spans="1:9">
      <c r="A19" s="18">
        <v>2005</v>
      </c>
      <c r="B19" s="30">
        <v>8458.7000000000007</v>
      </c>
      <c r="C19" s="30">
        <f t="shared" si="0"/>
        <v>5269.7701000000006</v>
      </c>
      <c r="D19" s="25">
        <f t="shared" si="2"/>
        <v>1.2679494511382754E-4</v>
      </c>
      <c r="E19" s="25">
        <f t="shared" si="2"/>
        <v>2.0417812782620769E-4</v>
      </c>
      <c r="F19" s="34">
        <v>0.377</v>
      </c>
      <c r="G19" s="34">
        <f t="shared" si="1"/>
        <v>0.623</v>
      </c>
      <c r="H19" s="32">
        <f t="shared" si="3"/>
        <v>3.5625609105111394E-2</v>
      </c>
      <c r="I19" s="32">
        <f t="shared" si="3"/>
        <v>3.7290602045794818E-2</v>
      </c>
    </row>
    <row r="20" spans="1:9">
      <c r="A20" s="18">
        <v>2006</v>
      </c>
      <c r="B20" s="30">
        <v>8789.6200000000008</v>
      </c>
      <c r="C20" s="30">
        <f t="shared" si="0"/>
        <v>5502.3021200000003</v>
      </c>
      <c r="D20" s="25">
        <f t="shared" si="2"/>
        <v>1.2284651907213046E-4</v>
      </c>
      <c r="E20" s="25">
        <f t="shared" si="2"/>
        <v>1.9813495239766587E-4</v>
      </c>
      <c r="F20" s="34">
        <v>0.374</v>
      </c>
      <c r="G20" s="34">
        <f t="shared" si="1"/>
        <v>0.626</v>
      </c>
      <c r="H20" s="32">
        <f t="shared" si="3"/>
        <v>3.9121850875430034E-2</v>
      </c>
      <c r="I20" s="32">
        <f t="shared" si="3"/>
        <v>4.4125647910143104E-2</v>
      </c>
    </row>
    <row r="21" spans="1:9">
      <c r="A21" s="18">
        <v>2007</v>
      </c>
      <c r="B21" s="30">
        <v>9127.15</v>
      </c>
      <c r="C21" s="30">
        <f t="shared" si="0"/>
        <v>5750.1044999999995</v>
      </c>
      <c r="D21" s="25">
        <f t="shared" si="2"/>
        <v>1.1813946194678058E-4</v>
      </c>
      <c r="E21" s="25">
        <f t="shared" si="2"/>
        <v>1.8992707138602968E-4</v>
      </c>
      <c r="F21" s="34">
        <v>0.37</v>
      </c>
      <c r="G21" s="34">
        <f t="shared" si="1"/>
        <v>0.63</v>
      </c>
      <c r="H21" s="32">
        <f t="shared" si="3"/>
        <v>3.8400977516661564E-2</v>
      </c>
      <c r="I21" s="32">
        <f t="shared" si="3"/>
        <v>4.503612753274245E-2</v>
      </c>
    </row>
    <row r="22" spans="1:9">
      <c r="A22" s="18">
        <v>2008</v>
      </c>
      <c r="B22" s="30">
        <v>9243.3700000000008</v>
      </c>
      <c r="C22" s="30">
        <f t="shared" si="0"/>
        <v>5851.0532100000009</v>
      </c>
      <c r="D22" s="25">
        <f t="shared" si="2"/>
        <v>1.109583427629457E-4</v>
      </c>
      <c r="E22" s="25">
        <f t="shared" si="2"/>
        <v>1.7696304099003437E-4</v>
      </c>
      <c r="F22" s="34">
        <v>0.36699999999999999</v>
      </c>
      <c r="G22" s="34">
        <f t="shared" si="1"/>
        <v>0.63300000000000001</v>
      </c>
      <c r="H22" s="32">
        <f t="shared" si="3"/>
        <v>1.2733438148819859E-2</v>
      </c>
      <c r="I22" s="32">
        <f t="shared" si="3"/>
        <v>1.7555978330481035E-2</v>
      </c>
    </row>
    <row r="23" spans="1:9">
      <c r="A23" s="18">
        <v>2009</v>
      </c>
      <c r="B23" s="30">
        <v>8953.77</v>
      </c>
      <c r="C23" s="30">
        <f t="shared" si="0"/>
        <v>5694.5977200000007</v>
      </c>
      <c r="D23" s="25">
        <f t="shared" si="2"/>
        <v>1.0479613339053744E-4</v>
      </c>
      <c r="E23" s="25">
        <f t="shared" si="2"/>
        <v>1.6633933259056728E-4</v>
      </c>
      <c r="F23" s="34">
        <v>0.36399999999999999</v>
      </c>
      <c r="G23" s="34">
        <f t="shared" si="1"/>
        <v>0.63600000000000001</v>
      </c>
      <c r="H23" s="32">
        <f t="shared" si="3"/>
        <v>-3.1330564501907888E-2</v>
      </c>
      <c r="I23" s="32">
        <f t="shared" si="3"/>
        <v>-2.6739714096703671E-2</v>
      </c>
    </row>
    <row r="24" spans="1:9">
      <c r="A24" s="18">
        <v>2010</v>
      </c>
      <c r="B24" s="30">
        <v>9076.02</v>
      </c>
      <c r="C24" s="30">
        <f t="shared" si="0"/>
        <v>5790.5007600000008</v>
      </c>
      <c r="D24" s="25">
        <f t="shared" si="2"/>
        <v>1.1320968336692912E-4</v>
      </c>
      <c r="E24" s="25">
        <f t="shared" si="2"/>
        <v>1.785624035543016E-4</v>
      </c>
      <c r="F24" s="34">
        <v>0.36199999999999999</v>
      </c>
      <c r="G24" s="34">
        <f t="shared" si="1"/>
        <v>0.63800000000000001</v>
      </c>
      <c r="H24" s="32">
        <f t="shared" si="3"/>
        <v>1.3653466640309054E-2</v>
      </c>
      <c r="I24" s="32">
        <f t="shared" si="3"/>
        <v>1.6841056158045899E-2</v>
      </c>
    </row>
    <row r="25" spans="1:9">
      <c r="A25" s="18">
        <v>2011</v>
      </c>
      <c r="B25" s="30">
        <v>9277.2099999999991</v>
      </c>
      <c r="C25" s="30">
        <f t="shared" si="0"/>
        <v>5937.4143999999997</v>
      </c>
      <c r="D25" s="25">
        <f t="shared" si="2"/>
        <v>1.1262284629706462E-4</v>
      </c>
      <c r="E25" s="25">
        <f t="shared" si="2"/>
        <v>1.7707820685262856E-4</v>
      </c>
      <c r="F25" s="34">
        <v>0.36</v>
      </c>
      <c r="G25" s="34">
        <f t="shared" si="1"/>
        <v>0.64</v>
      </c>
      <c r="H25" s="32">
        <f t="shared" si="3"/>
        <v>2.2167205449084366E-2</v>
      </c>
      <c r="I25" s="32">
        <f t="shared" si="3"/>
        <v>2.5371491359583005E-2</v>
      </c>
    </row>
    <row r="26" spans="1:9">
      <c r="A26" s="18">
        <v>2012</v>
      </c>
      <c r="B26" s="30">
        <v>9451.7199999999993</v>
      </c>
      <c r="C26" s="30">
        <f t="shared" si="0"/>
        <v>6077.4559599999993</v>
      </c>
      <c r="D26" s="25">
        <f t="shared" si="2"/>
        <v>1.0981864291551645E-4</v>
      </c>
      <c r="E26" s="25">
        <f t="shared" si="2"/>
        <v>1.723959653190358E-4</v>
      </c>
      <c r="F26" s="34">
        <v>0.35699999999999998</v>
      </c>
      <c r="G26" s="34">
        <f t="shared" si="1"/>
        <v>0.64300000000000002</v>
      </c>
      <c r="H26" s="32">
        <f t="shared" si="3"/>
        <v>1.8810612242258204E-2</v>
      </c>
      <c r="I26" s="32">
        <f t="shared" si="3"/>
        <v>2.3586286987143708E-2</v>
      </c>
    </row>
    <row r="27" spans="1:9">
      <c r="A27" s="18">
        <v>2013</v>
      </c>
      <c r="B27" s="30">
        <v>9626.26</v>
      </c>
      <c r="C27" s="30">
        <f t="shared" si="0"/>
        <v>6208.9377000000004</v>
      </c>
      <c r="D27" s="25">
        <f t="shared" si="2"/>
        <v>1.0775461822557556E-4</v>
      </c>
      <c r="E27" s="25">
        <f t="shared" si="2"/>
        <v>1.6810230223194699E-4</v>
      </c>
      <c r="F27" s="34">
        <v>0.35499999999999998</v>
      </c>
      <c r="G27" s="34">
        <f t="shared" si="1"/>
        <v>0.64500000000000002</v>
      </c>
      <c r="H27" s="32">
        <f t="shared" si="3"/>
        <v>1.8466480175037017E-2</v>
      </c>
      <c r="I27" s="32">
        <f t="shared" si="3"/>
        <v>2.1634338589267391E-2</v>
      </c>
    </row>
    <row r="28" spans="1:9">
      <c r="A28" s="18">
        <v>2014</v>
      </c>
      <c r="B28" s="30">
        <v>9763.48</v>
      </c>
      <c r="C28" s="30">
        <f t="shared" si="0"/>
        <v>6326.7350399999996</v>
      </c>
      <c r="D28" s="25">
        <f t="shared" si="2"/>
        <v>1.0536332462444439E-4</v>
      </c>
      <c r="E28" s="25">
        <f t="shared" si="2"/>
        <v>1.6411377767355318E-4</v>
      </c>
      <c r="F28" s="34">
        <v>0.35199999999999998</v>
      </c>
      <c r="G28" s="34">
        <f t="shared" si="1"/>
        <v>0.64800000000000002</v>
      </c>
      <c r="H28" s="32">
        <f t="shared" si="3"/>
        <v>1.4254757299304126E-2</v>
      </c>
      <c r="I28" s="32">
        <f t="shared" si="3"/>
        <v>1.8972221286742683E-2</v>
      </c>
    </row>
    <row r="29" spans="1:9">
      <c r="A29" s="18">
        <v>2015</v>
      </c>
      <c r="B29" s="30">
        <v>9987.92</v>
      </c>
      <c r="C29" s="30">
        <f t="shared" si="0"/>
        <v>6472.1721600000001</v>
      </c>
      <c r="D29" s="25">
        <f t="shared" si="2"/>
        <v>1.0477695506146093E-4</v>
      </c>
      <c r="E29" s="25">
        <f t="shared" si="2"/>
        <v>1.6169283188497059E-4</v>
      </c>
      <c r="F29" s="34">
        <v>0.35199999999999998</v>
      </c>
      <c r="G29" s="34">
        <f t="shared" si="1"/>
        <v>0.64800000000000002</v>
      </c>
      <c r="H29" s="32">
        <f t="shared" si="3"/>
        <v>2.2987705203472587E-2</v>
      </c>
      <c r="I29" s="32">
        <f t="shared" si="3"/>
        <v>2.2987705203472614E-2</v>
      </c>
    </row>
    <row r="30" spans="1:9" ht="15" thickBot="1">
      <c r="A30" s="21">
        <v>2016</v>
      </c>
      <c r="B30" s="31">
        <v>10224.280000000001</v>
      </c>
      <c r="C30" s="31">
        <f t="shared" si="0"/>
        <v>6625.3334400000003</v>
      </c>
      <c r="D30" s="26">
        <f t="shared" si="2"/>
        <v>1.0249026692453279E-4</v>
      </c>
      <c r="E30" s="26">
        <f t="shared" si="2"/>
        <v>1.5816399216748888E-4</v>
      </c>
      <c r="F30" s="35">
        <v>0.35199999999999998</v>
      </c>
      <c r="G30" s="35">
        <f t="shared" si="1"/>
        <v>0.64800000000000002</v>
      </c>
      <c r="H30" s="33">
        <f t="shared" si="3"/>
        <v>2.3664586820879682E-2</v>
      </c>
      <c r="I30" s="33">
        <f t="shared" si="3"/>
        <v>2.3664586820879664E-2</v>
      </c>
    </row>
    <row r="31" spans="1:9" ht="15" thickTop="1">
      <c r="A31" t="s">
        <v>81</v>
      </c>
    </row>
  </sheetData>
  <hyperlinks>
    <hyperlink ref="O1" location="Índice!A1" display="ÍNDICE" xr:uid="{8785CD1E-B835-4F62-BEE3-D51E175A0EAA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9A3F6-3157-4B54-8C5D-EB6334355197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B918CF17-8DDE-4CE8-A9C5-52889F73A9BA}"/>
  </hyperlink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A4C6-3C5C-4526-B006-C43FC688B207}">
  <sheetPr>
    <tabColor rgb="FF29C5D1"/>
  </sheetPr>
  <dimension ref="A1:N30"/>
  <sheetViews>
    <sheetView workbookViewId="0">
      <selection activeCell="N1" sqref="N1"/>
    </sheetView>
  </sheetViews>
  <sheetFormatPr defaultColWidth="11.42578125" defaultRowHeight="14.45"/>
  <cols>
    <col min="2" max="2" width="16.140625" customWidth="1"/>
  </cols>
  <sheetData>
    <row r="1" spans="1:14" ht="21">
      <c r="A1" s="16" t="s">
        <v>330</v>
      </c>
      <c r="N1" s="108" t="s">
        <v>54</v>
      </c>
    </row>
    <row r="2" spans="1:14" ht="15.95" thickBot="1">
      <c r="A2" s="17" t="s">
        <v>331</v>
      </c>
    </row>
    <row r="3" spans="1:14" ht="15" thickTop="1">
      <c r="A3" s="23" t="s">
        <v>57</v>
      </c>
      <c r="B3" s="23" t="s">
        <v>332</v>
      </c>
    </row>
    <row r="4" spans="1:14">
      <c r="A4" s="43">
        <v>1991</v>
      </c>
      <c r="B4" s="126">
        <v>0.45069791189928626</v>
      </c>
    </row>
    <row r="5" spans="1:14">
      <c r="A5" s="18">
        <v>1992</v>
      </c>
      <c r="B5" s="34">
        <v>0.43364693011531319</v>
      </c>
    </row>
    <row r="6" spans="1:14">
      <c r="A6" s="18">
        <v>1993</v>
      </c>
      <c r="B6" s="34">
        <v>0.47938431587645958</v>
      </c>
    </row>
    <row r="7" spans="1:14">
      <c r="A7" s="18">
        <v>1994</v>
      </c>
      <c r="B7" s="34">
        <v>0.48885438501479905</v>
      </c>
    </row>
    <row r="8" spans="1:14">
      <c r="A8" s="18">
        <v>1995</v>
      </c>
      <c r="B8" s="34">
        <v>0.51087265181174046</v>
      </c>
    </row>
    <row r="9" spans="1:14">
      <c r="A9" s="18">
        <v>1996</v>
      </c>
      <c r="B9" s="34">
        <v>0.56009338251862006</v>
      </c>
    </row>
    <row r="10" spans="1:14">
      <c r="A10" s="18">
        <v>1997</v>
      </c>
      <c r="B10" s="34">
        <v>0.56198204379292593</v>
      </c>
    </row>
    <row r="11" spans="1:14">
      <c r="A11" s="18">
        <v>1998</v>
      </c>
      <c r="B11" s="34">
        <v>0.59199588093621125</v>
      </c>
    </row>
    <row r="12" spans="1:14">
      <c r="A12" s="18">
        <v>1999</v>
      </c>
      <c r="B12" s="34">
        <v>0.58747460157056564</v>
      </c>
    </row>
    <row r="13" spans="1:14">
      <c r="A13" s="18">
        <v>2000</v>
      </c>
      <c r="B13" s="34">
        <v>0.55709745965013213</v>
      </c>
    </row>
    <row r="14" spans="1:14">
      <c r="A14" s="18">
        <v>2001</v>
      </c>
      <c r="B14" s="34">
        <v>0.54661871308483823</v>
      </c>
    </row>
    <row r="15" spans="1:14">
      <c r="A15" s="18">
        <v>2002</v>
      </c>
      <c r="B15" s="34">
        <v>0.53441734766948512</v>
      </c>
    </row>
    <row r="16" spans="1:14">
      <c r="A16" s="18">
        <v>2003</v>
      </c>
      <c r="B16" s="34">
        <v>0.53050058199628436</v>
      </c>
    </row>
    <row r="17" spans="1:2">
      <c r="A17" s="18">
        <v>2004</v>
      </c>
      <c r="B17" s="34">
        <v>0.52953829826097709</v>
      </c>
    </row>
    <row r="18" spans="1:2">
      <c r="A18" s="18">
        <v>2005</v>
      </c>
      <c r="B18" s="34">
        <v>0.53501777302619102</v>
      </c>
    </row>
    <row r="19" spans="1:2">
      <c r="A19" s="18">
        <v>2006</v>
      </c>
      <c r="B19" s="34">
        <v>0.530304017234141</v>
      </c>
    </row>
    <row r="20" spans="1:2">
      <c r="A20" s="18">
        <v>2007</v>
      </c>
      <c r="B20" s="34">
        <v>0.54728807813845815</v>
      </c>
    </row>
    <row r="21" spans="1:2">
      <c r="A21" s="18">
        <v>2008</v>
      </c>
      <c r="B21" s="34">
        <v>0.54804692719698334</v>
      </c>
    </row>
    <row r="22" spans="1:2">
      <c r="A22" s="18">
        <v>2009</v>
      </c>
      <c r="B22" s="34">
        <v>0.5321705186364396</v>
      </c>
    </row>
    <row r="23" spans="1:2">
      <c r="A23" s="18">
        <v>2010</v>
      </c>
      <c r="B23" s="34">
        <v>0.51621965186097951</v>
      </c>
    </row>
    <row r="24" spans="1:2">
      <c r="A24" s="18">
        <v>2011</v>
      </c>
      <c r="B24" s="34">
        <v>0.52676051463857632</v>
      </c>
    </row>
    <row r="25" spans="1:2">
      <c r="A25" s="18">
        <v>2012</v>
      </c>
      <c r="B25" s="34">
        <v>0.54471761784554706</v>
      </c>
    </row>
    <row r="26" spans="1:2">
      <c r="A26" s="18">
        <v>2013</v>
      </c>
      <c r="B26" s="34">
        <v>0.55196639071051146</v>
      </c>
    </row>
    <row r="27" spans="1:2">
      <c r="A27" s="18">
        <v>2014</v>
      </c>
      <c r="B27" s="34">
        <v>0.55508245461027839</v>
      </c>
    </row>
    <row r="28" spans="1:2">
      <c r="A28" s="18">
        <v>2015</v>
      </c>
      <c r="B28" s="34">
        <v>0.55434988551449416</v>
      </c>
    </row>
    <row r="29" spans="1:2" ht="15" thickBot="1">
      <c r="A29" s="21">
        <v>2016</v>
      </c>
      <c r="B29" s="35">
        <v>0.55856410611578933</v>
      </c>
    </row>
    <row r="30" spans="1:2" ht="15" thickTop="1">
      <c r="A30" t="s">
        <v>333</v>
      </c>
    </row>
  </sheetData>
  <hyperlinks>
    <hyperlink ref="N1" location="Índice!A1" display="ÍNDICE" xr:uid="{8DDD8BFC-33D4-46EC-89C2-0669DDF00BBF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7534-5F8D-4016-8E08-0FF086F83D2B}">
  <dimension ref="N1"/>
  <sheetViews>
    <sheetView workbookViewId="0">
      <selection activeCell="N1" sqref="N1"/>
    </sheetView>
  </sheetViews>
  <sheetFormatPr defaultColWidth="11.42578125" defaultRowHeight="14.45"/>
  <sheetData>
    <row r="1" spans="14:14">
      <c r="N1" s="108" t="s">
        <v>54</v>
      </c>
    </row>
  </sheetData>
  <hyperlinks>
    <hyperlink ref="N1" location="Índice!A1" display="ÍNDICE" xr:uid="{E06D29EC-C3FF-49E1-A443-415F68D3A182}"/>
  </hyperlink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05274-4068-468F-8B61-BBB840B52C19}">
  <sheetPr>
    <tabColor rgb="FF29C5D1"/>
  </sheetPr>
  <dimension ref="A1:P35"/>
  <sheetViews>
    <sheetView workbookViewId="0">
      <selection activeCell="P1" sqref="P1"/>
    </sheetView>
  </sheetViews>
  <sheetFormatPr defaultColWidth="11.42578125" defaultRowHeight="14.45"/>
  <cols>
    <col min="1" max="11" width="9" customWidth="1"/>
  </cols>
  <sheetData>
    <row r="1" spans="1:16" ht="21.6" thickBot="1">
      <c r="A1" s="128" t="s">
        <v>334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P1" s="108" t="s">
        <v>54</v>
      </c>
    </row>
    <row r="2" spans="1:16" ht="25.5" customHeight="1" thickTop="1">
      <c r="A2" s="129" t="s">
        <v>57</v>
      </c>
      <c r="B2" s="129" t="s">
        <v>335</v>
      </c>
      <c r="C2" s="129" t="s">
        <v>336</v>
      </c>
      <c r="D2" s="129" t="s">
        <v>337</v>
      </c>
      <c r="E2" s="129" t="s">
        <v>338</v>
      </c>
      <c r="F2" s="129" t="s">
        <v>339</v>
      </c>
      <c r="G2" s="129" t="s">
        <v>340</v>
      </c>
      <c r="H2" s="129" t="s">
        <v>341</v>
      </c>
      <c r="I2" s="129" t="s">
        <v>342</v>
      </c>
      <c r="J2" s="129" t="s">
        <v>343</v>
      </c>
      <c r="K2" s="129" t="s">
        <v>344</v>
      </c>
      <c r="L2" s="129" t="s">
        <v>114</v>
      </c>
    </row>
    <row r="3" spans="1:16">
      <c r="A3" s="130">
        <v>1985</v>
      </c>
      <c r="B3" s="131">
        <v>7.0000000000000001E-3</v>
      </c>
      <c r="C3" s="131">
        <v>2.3E-2</v>
      </c>
      <c r="D3" s="131">
        <v>3.4000000000000002E-2</v>
      </c>
      <c r="E3" s="131">
        <v>4.5999999999999999E-2</v>
      </c>
      <c r="F3" s="131">
        <v>0.06</v>
      </c>
      <c r="G3" s="131">
        <v>7.4999999999999997E-2</v>
      </c>
      <c r="H3" s="131">
        <v>9.5000000000000001E-2</v>
      </c>
      <c r="I3" s="131">
        <v>0.124</v>
      </c>
      <c r="J3" s="131">
        <v>0.17199999999999999</v>
      </c>
      <c r="K3" s="131">
        <v>0.36399999999999999</v>
      </c>
      <c r="L3" s="131">
        <v>1</v>
      </c>
    </row>
    <row r="4" spans="1:16">
      <c r="A4" s="132" t="s">
        <v>345</v>
      </c>
      <c r="B4" s="133">
        <v>7.3000000000000001E-3</v>
      </c>
      <c r="C4" s="133">
        <v>2.3199999999999998E-2</v>
      </c>
      <c r="D4" s="133">
        <v>3.4200000000000001E-2</v>
      </c>
      <c r="E4" s="133">
        <v>4.6100000000000002E-2</v>
      </c>
      <c r="F4" s="133">
        <v>5.9799999999999999E-2</v>
      </c>
      <c r="G4" s="133">
        <v>7.4700000000000003E-2</v>
      </c>
      <c r="H4" s="133">
        <v>9.4399999999999998E-2</v>
      </c>
      <c r="I4" s="133">
        <v>0.1232</v>
      </c>
      <c r="J4" s="133">
        <v>0.17080000000000001</v>
      </c>
      <c r="K4" s="133">
        <v>0.3664</v>
      </c>
      <c r="L4" s="133">
        <v>1</v>
      </c>
    </row>
    <row r="5" spans="1:16">
      <c r="A5" s="132" t="s">
        <v>346</v>
      </c>
      <c r="B5" s="133">
        <v>7.4999999999999997E-3</v>
      </c>
      <c r="C5" s="133">
        <v>2.3400000000000001E-2</v>
      </c>
      <c r="D5" s="133">
        <v>3.44E-2</v>
      </c>
      <c r="E5" s="133">
        <v>4.6199999999999998E-2</v>
      </c>
      <c r="F5" s="133">
        <v>5.96E-2</v>
      </c>
      <c r="G5" s="133">
        <v>7.4399999999999994E-2</v>
      </c>
      <c r="H5" s="133">
        <v>9.3799999999999994E-2</v>
      </c>
      <c r="I5" s="133">
        <v>0.12239999999999999</v>
      </c>
      <c r="J5" s="133">
        <v>0.16950000000000001</v>
      </c>
      <c r="K5" s="133">
        <v>0.36890000000000001</v>
      </c>
      <c r="L5" s="133">
        <v>1</v>
      </c>
    </row>
    <row r="6" spans="1:16">
      <c r="A6" s="132" t="s">
        <v>347</v>
      </c>
      <c r="B6" s="133">
        <v>7.7999999999999996E-3</v>
      </c>
      <c r="C6" s="133">
        <v>2.3599999999999999E-2</v>
      </c>
      <c r="D6" s="133">
        <v>3.4599999999999999E-2</v>
      </c>
      <c r="E6" s="133">
        <v>4.6300000000000001E-2</v>
      </c>
      <c r="F6" s="133">
        <v>5.9400000000000001E-2</v>
      </c>
      <c r="G6" s="133">
        <v>7.4099999999999999E-2</v>
      </c>
      <c r="H6" s="133">
        <v>9.3200000000000005E-2</v>
      </c>
      <c r="I6" s="133">
        <v>0.1215</v>
      </c>
      <c r="J6" s="133">
        <v>0.16830000000000001</v>
      </c>
      <c r="K6" s="133">
        <v>0.37130000000000002</v>
      </c>
      <c r="L6" s="133">
        <v>1</v>
      </c>
    </row>
    <row r="7" spans="1:16">
      <c r="A7" s="132" t="s">
        <v>348</v>
      </c>
      <c r="B7" s="133">
        <v>8.0999999999999996E-3</v>
      </c>
      <c r="C7" s="133">
        <v>2.3800000000000002E-2</v>
      </c>
      <c r="D7" s="133">
        <v>3.4799999999999998E-2</v>
      </c>
      <c r="E7" s="133">
        <v>4.6399999999999997E-2</v>
      </c>
      <c r="F7" s="133">
        <v>5.9200000000000003E-2</v>
      </c>
      <c r="G7" s="133">
        <v>7.3800000000000004E-2</v>
      </c>
      <c r="H7" s="133">
        <v>9.2600000000000002E-2</v>
      </c>
      <c r="I7" s="133">
        <v>0.1207</v>
      </c>
      <c r="J7" s="133">
        <v>0.1671</v>
      </c>
      <c r="K7" s="133">
        <v>0.37359999999999999</v>
      </c>
      <c r="L7" s="133">
        <v>1</v>
      </c>
    </row>
    <row r="8" spans="1:16">
      <c r="A8" s="132" t="s">
        <v>349</v>
      </c>
      <c r="B8" s="133">
        <v>8.3999999999999995E-3</v>
      </c>
      <c r="C8" s="133">
        <v>2.4E-2</v>
      </c>
      <c r="D8" s="133">
        <v>3.5000000000000003E-2</v>
      </c>
      <c r="E8" s="133">
        <v>4.65E-2</v>
      </c>
      <c r="F8" s="133">
        <v>5.8999999999999997E-2</v>
      </c>
      <c r="G8" s="133">
        <v>7.3499999999999996E-2</v>
      </c>
      <c r="H8" s="133">
        <v>9.1999999999999998E-2</v>
      </c>
      <c r="I8" s="133">
        <v>0.11990000000000001</v>
      </c>
      <c r="J8" s="133">
        <v>0.16589999999999999</v>
      </c>
      <c r="K8" s="133">
        <v>0.37590000000000001</v>
      </c>
      <c r="L8" s="133">
        <v>1</v>
      </c>
    </row>
    <row r="9" spans="1:16">
      <c r="A9" s="132">
        <v>1991</v>
      </c>
      <c r="B9" s="133">
        <v>7.7000000000000002E-3</v>
      </c>
      <c r="C9" s="133">
        <v>2.3199999999999998E-2</v>
      </c>
      <c r="D9" s="133">
        <v>3.3099999999999997E-2</v>
      </c>
      <c r="E9" s="133">
        <v>4.4600000000000001E-2</v>
      </c>
      <c r="F9" s="133">
        <v>5.6300000000000003E-2</v>
      </c>
      <c r="G9" s="133">
        <v>7.0699999999999999E-2</v>
      </c>
      <c r="H9" s="133">
        <v>8.9300000000000004E-2</v>
      </c>
      <c r="I9" s="133">
        <v>0.11550000000000001</v>
      </c>
      <c r="J9" s="133">
        <v>0.16159999999999999</v>
      </c>
      <c r="K9" s="133">
        <v>0.39800000000000002</v>
      </c>
      <c r="L9" s="133">
        <v>1</v>
      </c>
    </row>
    <row r="10" spans="1:16">
      <c r="A10" s="132">
        <v>1992</v>
      </c>
      <c r="B10" s="133">
        <v>1.03E-2</v>
      </c>
      <c r="C10" s="133">
        <v>3.04E-2</v>
      </c>
      <c r="D10" s="133">
        <v>4.4200000000000003E-2</v>
      </c>
      <c r="E10" s="133">
        <v>5.8299999999999998E-2</v>
      </c>
      <c r="F10" s="133">
        <v>6.9199999999999998E-2</v>
      </c>
      <c r="G10" s="133">
        <v>8.3099999999999993E-2</v>
      </c>
      <c r="H10" s="133">
        <v>9.9500000000000005E-2</v>
      </c>
      <c r="I10" s="133">
        <v>0.1201</v>
      </c>
      <c r="J10" s="133">
        <v>0.15840000000000001</v>
      </c>
      <c r="K10" s="133">
        <v>0.32650000000000001</v>
      </c>
      <c r="L10" s="133">
        <v>1</v>
      </c>
    </row>
    <row r="11" spans="1:16">
      <c r="A11" s="132">
        <v>1993</v>
      </c>
      <c r="B11" s="133">
        <v>6.7999999999999996E-3</v>
      </c>
      <c r="C11" s="133">
        <v>2.2200000000000001E-2</v>
      </c>
      <c r="D11" s="133">
        <v>3.4000000000000002E-2</v>
      </c>
      <c r="E11" s="133">
        <v>4.5199999999999997E-2</v>
      </c>
      <c r="F11" s="133">
        <v>5.7700000000000001E-2</v>
      </c>
      <c r="G11" s="133">
        <v>7.2599999999999998E-2</v>
      </c>
      <c r="H11" s="133">
        <v>9.0899999999999995E-2</v>
      </c>
      <c r="I11" s="133">
        <v>0.1176</v>
      </c>
      <c r="J11" s="133">
        <v>0.16300000000000001</v>
      </c>
      <c r="K11" s="133">
        <v>0.39019999999999999</v>
      </c>
      <c r="L11" s="133">
        <v>1</v>
      </c>
    </row>
    <row r="12" spans="1:16">
      <c r="A12" s="132">
        <v>1994</v>
      </c>
      <c r="B12" s="133">
        <v>7.4000000000000003E-3</v>
      </c>
      <c r="C12" s="133">
        <v>2.1499999999999998E-2</v>
      </c>
      <c r="D12" s="133">
        <v>3.3099999999999997E-2</v>
      </c>
      <c r="E12" s="133">
        <v>4.3900000000000002E-2</v>
      </c>
      <c r="F12" s="133">
        <v>5.6000000000000001E-2</v>
      </c>
      <c r="G12" s="133">
        <v>7.0699999999999999E-2</v>
      </c>
      <c r="H12" s="133">
        <v>8.9099999999999999E-2</v>
      </c>
      <c r="I12" s="133">
        <v>0.1153</v>
      </c>
      <c r="J12" s="133">
        <v>0.16209999999999999</v>
      </c>
      <c r="K12" s="133">
        <v>0.40089999999999998</v>
      </c>
      <c r="L12" s="133">
        <v>1</v>
      </c>
    </row>
    <row r="13" spans="1:16">
      <c r="A13" s="132">
        <v>1995</v>
      </c>
      <c r="B13" s="133">
        <v>9.4999999999999998E-3</v>
      </c>
      <c r="C13" s="133">
        <v>2.4799999999999999E-2</v>
      </c>
      <c r="D13" s="133">
        <v>3.6400000000000002E-2</v>
      </c>
      <c r="E13" s="133">
        <v>4.8000000000000001E-2</v>
      </c>
      <c r="F13" s="133">
        <v>6.0299999999999999E-2</v>
      </c>
      <c r="G13" s="133">
        <v>7.4899999999999994E-2</v>
      </c>
      <c r="H13" s="133">
        <v>9.4100000000000003E-2</v>
      </c>
      <c r="I13" s="133">
        <v>0.12</v>
      </c>
      <c r="J13" s="133">
        <v>0.16239999999999999</v>
      </c>
      <c r="K13" s="133">
        <v>0.3695</v>
      </c>
      <c r="L13" s="133">
        <v>1</v>
      </c>
    </row>
    <row r="14" spans="1:16">
      <c r="A14" s="132">
        <v>1996</v>
      </c>
      <c r="B14" s="133">
        <v>9.4999999999999998E-3</v>
      </c>
      <c r="C14" s="133">
        <v>2.3199999999999998E-2</v>
      </c>
      <c r="D14" s="133">
        <v>3.4000000000000002E-2</v>
      </c>
      <c r="E14" s="133">
        <v>4.4699999999999997E-2</v>
      </c>
      <c r="F14" s="133">
        <v>5.79E-2</v>
      </c>
      <c r="G14" s="133">
        <v>7.2800000000000004E-2</v>
      </c>
      <c r="H14" s="133">
        <v>9.1200000000000003E-2</v>
      </c>
      <c r="I14" s="133">
        <v>0.1197</v>
      </c>
      <c r="J14" s="133">
        <v>0.16739999999999999</v>
      </c>
      <c r="K14" s="133">
        <v>0.37959999999999999</v>
      </c>
      <c r="L14" s="133">
        <v>1</v>
      </c>
    </row>
    <row r="15" spans="1:16">
      <c r="A15" s="132">
        <v>1997</v>
      </c>
      <c r="B15" s="133">
        <v>1.37E-2</v>
      </c>
      <c r="C15" s="133">
        <v>2.4899999999999999E-2</v>
      </c>
      <c r="D15" s="133">
        <v>3.4799999999999998E-2</v>
      </c>
      <c r="E15" s="133">
        <v>4.5199999999999997E-2</v>
      </c>
      <c r="F15" s="133">
        <v>5.8000000000000003E-2</v>
      </c>
      <c r="G15" s="133">
        <v>7.3499999999999996E-2</v>
      </c>
      <c r="H15" s="133">
        <v>9.2299999999999993E-2</v>
      </c>
      <c r="I15" s="133">
        <v>0.11849999999999999</v>
      </c>
      <c r="J15" s="133">
        <v>0.1663</v>
      </c>
      <c r="K15" s="133">
        <v>0.37290000000000001</v>
      </c>
      <c r="L15" s="133">
        <v>1</v>
      </c>
    </row>
    <row r="16" spans="1:16">
      <c r="A16" s="132">
        <v>1998</v>
      </c>
      <c r="B16" s="133">
        <v>1.09E-2</v>
      </c>
      <c r="C16" s="133">
        <v>2.1499999999999998E-2</v>
      </c>
      <c r="D16" s="133">
        <v>3.15E-2</v>
      </c>
      <c r="E16" s="133">
        <v>4.2099999999999999E-2</v>
      </c>
      <c r="F16" s="133">
        <v>5.5199999999999999E-2</v>
      </c>
      <c r="G16" s="133">
        <v>7.1199999999999999E-2</v>
      </c>
      <c r="H16" s="133">
        <v>9.1600000000000001E-2</v>
      </c>
      <c r="I16" s="133">
        <v>0.1188</v>
      </c>
      <c r="J16" s="133">
        <v>0.17030000000000001</v>
      </c>
      <c r="K16" s="133">
        <v>0.38690000000000002</v>
      </c>
      <c r="L16" s="133">
        <v>1</v>
      </c>
    </row>
    <row r="17" spans="1:12">
      <c r="A17" s="132">
        <v>1999</v>
      </c>
      <c r="B17" s="133">
        <v>8.3000000000000001E-3</v>
      </c>
      <c r="C17" s="133">
        <v>2.1899999999999999E-2</v>
      </c>
      <c r="D17" s="133">
        <v>3.32E-2</v>
      </c>
      <c r="E17" s="133">
        <v>4.4499999999999998E-2</v>
      </c>
      <c r="F17" s="133">
        <v>5.7599999999999998E-2</v>
      </c>
      <c r="G17" s="133">
        <v>7.3400000000000007E-2</v>
      </c>
      <c r="H17" s="133">
        <v>9.3700000000000006E-2</v>
      </c>
      <c r="I17" s="133">
        <v>0.1235</v>
      </c>
      <c r="J17" s="133">
        <v>0.1772</v>
      </c>
      <c r="K17" s="133">
        <v>0.36680000000000001</v>
      </c>
      <c r="L17" s="133">
        <v>1</v>
      </c>
    </row>
    <row r="18" spans="1:12">
      <c r="A18" s="132">
        <v>2000</v>
      </c>
      <c r="B18" s="133">
        <v>1.1599999999999999E-2</v>
      </c>
      <c r="C18" s="133">
        <v>2.5499999999999998E-2</v>
      </c>
      <c r="D18" s="133">
        <v>3.6700000000000003E-2</v>
      </c>
      <c r="E18" s="133">
        <v>4.7600000000000003E-2</v>
      </c>
      <c r="F18" s="133">
        <v>6.1899999999999997E-2</v>
      </c>
      <c r="G18" s="133">
        <v>7.6100000000000001E-2</v>
      </c>
      <c r="H18" s="133">
        <v>9.5399999999999999E-2</v>
      </c>
      <c r="I18" s="133">
        <v>0.12280000000000001</v>
      </c>
      <c r="J18" s="133">
        <v>0.1704</v>
      </c>
      <c r="K18" s="133">
        <v>0.35210000000000002</v>
      </c>
      <c r="L18" s="133">
        <v>1</v>
      </c>
    </row>
    <row r="19" spans="1:12">
      <c r="A19" s="132">
        <v>2001</v>
      </c>
      <c r="B19" s="133">
        <v>1.1299999999999999E-2</v>
      </c>
      <c r="C19" s="133">
        <v>2.53E-2</v>
      </c>
      <c r="D19" s="133">
        <v>3.5999999999999997E-2</v>
      </c>
      <c r="E19" s="133">
        <v>4.7600000000000003E-2</v>
      </c>
      <c r="F19" s="133">
        <v>6.1199999999999997E-2</v>
      </c>
      <c r="G19" s="133">
        <v>7.7200000000000005E-2</v>
      </c>
      <c r="H19" s="133">
        <v>9.7100000000000006E-2</v>
      </c>
      <c r="I19" s="133">
        <v>0.1246</v>
      </c>
      <c r="J19" s="133">
        <v>0.1724</v>
      </c>
      <c r="K19" s="133">
        <v>0.3473</v>
      </c>
      <c r="L19" s="133">
        <v>1</v>
      </c>
    </row>
    <row r="20" spans="1:12">
      <c r="A20" s="132">
        <v>2002</v>
      </c>
      <c r="B20" s="133">
        <v>1.06E-2</v>
      </c>
      <c r="C20" s="133">
        <v>2.4299999999999999E-2</v>
      </c>
      <c r="D20" s="133">
        <v>3.5499999999999997E-2</v>
      </c>
      <c r="E20" s="133">
        <v>4.6699999999999998E-2</v>
      </c>
      <c r="F20" s="133">
        <v>5.9799999999999999E-2</v>
      </c>
      <c r="G20" s="133">
        <v>7.5200000000000003E-2</v>
      </c>
      <c r="H20" s="133">
        <v>9.4600000000000004E-2</v>
      </c>
      <c r="I20" s="133">
        <v>0.12139999999999999</v>
      </c>
      <c r="J20" s="133">
        <v>0.1678</v>
      </c>
      <c r="K20" s="133">
        <v>0.36409999999999998</v>
      </c>
      <c r="L20" s="133">
        <v>1</v>
      </c>
    </row>
    <row r="21" spans="1:12">
      <c r="A21" s="132">
        <v>2003</v>
      </c>
      <c r="B21" s="133">
        <v>1.14E-2</v>
      </c>
      <c r="C21" s="133">
        <v>2.6700000000000002E-2</v>
      </c>
      <c r="D21" s="133">
        <v>3.8399999999999997E-2</v>
      </c>
      <c r="E21" s="133">
        <v>4.9799999999999997E-2</v>
      </c>
      <c r="F21" s="133">
        <v>6.3100000000000003E-2</v>
      </c>
      <c r="G21" s="133">
        <v>7.8600000000000003E-2</v>
      </c>
      <c r="H21" s="133">
        <v>9.7699999999999995E-2</v>
      </c>
      <c r="I21" s="133">
        <v>0.1245</v>
      </c>
      <c r="J21" s="133">
        <v>0.16869999999999999</v>
      </c>
      <c r="K21" s="133">
        <v>0.34110000000000001</v>
      </c>
      <c r="L21" s="133">
        <v>1</v>
      </c>
    </row>
    <row r="22" spans="1:12">
      <c r="A22" s="132">
        <v>2004</v>
      </c>
      <c r="B22" s="133">
        <v>1.2800000000000001E-2</v>
      </c>
      <c r="C22" s="133">
        <v>2.8500000000000001E-2</v>
      </c>
      <c r="D22" s="133">
        <v>3.9899999999999998E-2</v>
      </c>
      <c r="E22" s="133">
        <v>5.11E-2</v>
      </c>
      <c r="F22" s="133">
        <v>6.4899999999999999E-2</v>
      </c>
      <c r="G22" s="133">
        <v>8.0600000000000005E-2</v>
      </c>
      <c r="H22" s="133">
        <v>9.7699999999999995E-2</v>
      </c>
      <c r="I22" s="133">
        <v>0.12570000000000001</v>
      </c>
      <c r="J22" s="133">
        <v>0.1714</v>
      </c>
      <c r="K22" s="133">
        <v>0.32729999999999998</v>
      </c>
      <c r="L22" s="133">
        <v>1</v>
      </c>
    </row>
    <row r="23" spans="1:12">
      <c r="A23" s="132">
        <v>2005</v>
      </c>
      <c r="B23" s="133">
        <v>1.5299999999999999E-2</v>
      </c>
      <c r="C23" s="133">
        <v>2.8299999999999999E-2</v>
      </c>
      <c r="D23" s="133">
        <v>3.8699999999999998E-2</v>
      </c>
      <c r="E23" s="133">
        <v>0.05</v>
      </c>
      <c r="F23" s="133">
        <v>6.1600000000000002E-2</v>
      </c>
      <c r="G23" s="133">
        <v>7.8700000000000006E-2</v>
      </c>
      <c r="H23" s="133">
        <v>9.5899999999999999E-2</v>
      </c>
      <c r="I23" s="133">
        <v>0.12180000000000001</v>
      </c>
      <c r="J23" s="133">
        <v>0.16689999999999999</v>
      </c>
      <c r="K23" s="133">
        <v>0.3427</v>
      </c>
      <c r="L23" s="133">
        <v>1</v>
      </c>
    </row>
    <row r="24" spans="1:12">
      <c r="A24" s="132">
        <v>2006</v>
      </c>
      <c r="B24" s="133">
        <v>1.7399999999999999E-2</v>
      </c>
      <c r="C24" s="133">
        <v>3.2399999999999998E-2</v>
      </c>
      <c r="D24" s="133">
        <v>4.2099999999999999E-2</v>
      </c>
      <c r="E24" s="133">
        <v>5.4399999999999997E-2</v>
      </c>
      <c r="F24" s="133">
        <v>6.4600000000000005E-2</v>
      </c>
      <c r="G24" s="133">
        <v>7.9699999999999993E-2</v>
      </c>
      <c r="H24" s="133">
        <v>9.6299999999999997E-2</v>
      </c>
      <c r="I24" s="133">
        <v>0.1198</v>
      </c>
      <c r="J24" s="133">
        <v>0.1605</v>
      </c>
      <c r="K24" s="133">
        <v>0.33279999999999998</v>
      </c>
      <c r="L24" s="133">
        <v>1</v>
      </c>
    </row>
    <row r="25" spans="1:12">
      <c r="A25" s="132">
        <v>2007</v>
      </c>
      <c r="B25" s="133">
        <v>1.3100000000000001E-2</v>
      </c>
      <c r="C25" s="133">
        <v>0.03</v>
      </c>
      <c r="D25" s="133">
        <v>3.9899999999999998E-2</v>
      </c>
      <c r="E25" s="133">
        <v>5.1900000000000002E-2</v>
      </c>
      <c r="F25" s="133">
        <v>6.54E-2</v>
      </c>
      <c r="G25" s="133">
        <v>7.5700000000000003E-2</v>
      </c>
      <c r="H25" s="133">
        <v>9.5000000000000001E-2</v>
      </c>
      <c r="I25" s="133">
        <v>0.11940000000000001</v>
      </c>
      <c r="J25" s="133">
        <v>0.16420000000000001</v>
      </c>
      <c r="K25" s="133">
        <v>0.34539999999999998</v>
      </c>
      <c r="L25" s="133">
        <v>1</v>
      </c>
    </row>
    <row r="26" spans="1:12">
      <c r="A26" s="132">
        <v>2008</v>
      </c>
      <c r="B26" s="133">
        <v>1.6500000000000001E-2</v>
      </c>
      <c r="C26" s="133">
        <v>3.0599999999999999E-2</v>
      </c>
      <c r="D26" s="133">
        <v>4.0800000000000003E-2</v>
      </c>
      <c r="E26" s="133">
        <v>5.21E-2</v>
      </c>
      <c r="F26" s="133">
        <v>6.3500000000000001E-2</v>
      </c>
      <c r="G26" s="133">
        <v>7.6999999999999999E-2</v>
      </c>
      <c r="H26" s="133">
        <v>9.4899999999999998E-2</v>
      </c>
      <c r="I26" s="133">
        <v>0.12089999999999999</v>
      </c>
      <c r="J26" s="133">
        <v>0.1666</v>
      </c>
      <c r="K26" s="133">
        <v>0.33710000000000001</v>
      </c>
      <c r="L26" s="133">
        <v>1</v>
      </c>
    </row>
    <row r="27" spans="1:12">
      <c r="A27" s="132">
        <v>2009</v>
      </c>
      <c r="B27" s="133">
        <v>1.66E-2</v>
      </c>
      <c r="C27" s="133">
        <v>3.0300000000000001E-2</v>
      </c>
      <c r="D27" s="133">
        <v>4.0500000000000001E-2</v>
      </c>
      <c r="E27" s="133">
        <v>5.1700000000000003E-2</v>
      </c>
      <c r="F27" s="133">
        <v>6.4100000000000004E-2</v>
      </c>
      <c r="G27" s="133">
        <v>7.7899999999999997E-2</v>
      </c>
      <c r="H27" s="133">
        <v>9.5100000000000004E-2</v>
      </c>
      <c r="I27" s="133">
        <v>0.1197</v>
      </c>
      <c r="J27" s="133">
        <v>0.1623</v>
      </c>
      <c r="K27" s="133">
        <v>0.34179999999999999</v>
      </c>
      <c r="L27" s="133">
        <v>1</v>
      </c>
    </row>
    <row r="28" spans="1:12">
      <c r="A28" s="132">
        <v>2010</v>
      </c>
      <c r="B28" s="133">
        <v>1.7600000000000001E-2</v>
      </c>
      <c r="C28" s="133">
        <v>3.1800000000000002E-2</v>
      </c>
      <c r="D28" s="133">
        <v>4.2599999999999999E-2</v>
      </c>
      <c r="E28" s="133">
        <v>5.4600000000000003E-2</v>
      </c>
      <c r="F28" s="133">
        <v>6.7799999999999999E-2</v>
      </c>
      <c r="G28" s="133">
        <v>8.2600000000000007E-2</v>
      </c>
      <c r="H28" s="133">
        <v>9.9699999999999997E-2</v>
      </c>
      <c r="I28" s="133">
        <v>0.125</v>
      </c>
      <c r="J28" s="133">
        <v>0.16650000000000001</v>
      </c>
      <c r="K28" s="133">
        <v>0.31180000000000002</v>
      </c>
      <c r="L28" s="133">
        <v>1</v>
      </c>
    </row>
    <row r="29" spans="1:12">
      <c r="A29" s="132">
        <v>2011</v>
      </c>
      <c r="B29" s="133">
        <v>2.0199999999999999E-2</v>
      </c>
      <c r="C29" s="133">
        <v>3.44E-2</v>
      </c>
      <c r="D29" s="133">
        <v>4.4699999999999997E-2</v>
      </c>
      <c r="E29" s="133">
        <v>5.5899999999999998E-2</v>
      </c>
      <c r="F29" s="133">
        <v>6.7900000000000002E-2</v>
      </c>
      <c r="G29" s="133">
        <v>8.1900000000000001E-2</v>
      </c>
      <c r="H29" s="133">
        <v>9.9299999999999999E-2</v>
      </c>
      <c r="I29" s="133">
        <v>0.12330000000000001</v>
      </c>
      <c r="J29" s="133">
        <v>0.16400000000000001</v>
      </c>
      <c r="K29" s="133">
        <v>0.30840000000000001</v>
      </c>
      <c r="L29" s="133">
        <v>1</v>
      </c>
    </row>
    <row r="30" spans="1:12">
      <c r="A30" s="132">
        <v>2012</v>
      </c>
      <c r="B30" s="133">
        <v>1.9599999999999999E-2</v>
      </c>
      <c r="C30" s="133">
        <v>3.4599999999999999E-2</v>
      </c>
      <c r="D30" s="133">
        <v>4.6199999999999998E-2</v>
      </c>
      <c r="E30" s="133">
        <v>5.4899999999999997E-2</v>
      </c>
      <c r="F30" s="133">
        <v>6.8699999999999997E-2</v>
      </c>
      <c r="G30" s="133">
        <v>8.3799999999999999E-2</v>
      </c>
      <c r="H30" s="133">
        <v>9.8799999999999999E-2</v>
      </c>
      <c r="I30" s="133">
        <v>0.1234</v>
      </c>
      <c r="J30" s="133">
        <v>0.16070000000000001</v>
      </c>
      <c r="K30" s="133">
        <v>0.30940000000000001</v>
      </c>
      <c r="L30" s="133">
        <v>1</v>
      </c>
    </row>
    <row r="31" spans="1:12">
      <c r="A31" s="132">
        <v>2013</v>
      </c>
      <c r="B31" s="133">
        <v>1.84E-2</v>
      </c>
      <c r="C31" s="133">
        <v>3.3099999999999997E-2</v>
      </c>
      <c r="D31" s="133">
        <v>4.2500000000000003E-2</v>
      </c>
      <c r="E31" s="133">
        <v>5.45E-2</v>
      </c>
      <c r="F31" s="133">
        <v>6.6600000000000006E-2</v>
      </c>
      <c r="G31" s="133">
        <v>0.08</v>
      </c>
      <c r="H31" s="133">
        <v>9.7500000000000003E-2</v>
      </c>
      <c r="I31" s="133">
        <v>0.1198</v>
      </c>
      <c r="J31" s="133">
        <v>0.15920000000000001</v>
      </c>
      <c r="K31" s="133">
        <v>0.32840000000000003</v>
      </c>
      <c r="L31" s="133">
        <v>1</v>
      </c>
    </row>
    <row r="32" spans="1:12">
      <c r="A32" s="132">
        <v>2014</v>
      </c>
      <c r="B32" s="133">
        <v>1.9199999999999998E-2</v>
      </c>
      <c r="C32" s="133">
        <v>3.39E-2</v>
      </c>
      <c r="D32" s="133">
        <v>4.4499999999999998E-2</v>
      </c>
      <c r="E32" s="133">
        <v>5.5800000000000002E-2</v>
      </c>
      <c r="F32" s="133">
        <v>6.7699999999999996E-2</v>
      </c>
      <c r="G32" s="133">
        <v>8.1799999999999998E-2</v>
      </c>
      <c r="H32" s="133">
        <v>9.9699999999999997E-2</v>
      </c>
      <c r="I32" s="133">
        <v>0.1236</v>
      </c>
      <c r="J32" s="133">
        <v>0.16300000000000001</v>
      </c>
      <c r="K32" s="133">
        <v>0.31090000000000001</v>
      </c>
      <c r="L32" s="133">
        <v>1</v>
      </c>
    </row>
    <row r="33" spans="1:12">
      <c r="A33" s="132">
        <v>2015</v>
      </c>
      <c r="B33" s="133">
        <v>2.0899999999999998E-2</v>
      </c>
      <c r="C33" s="133">
        <v>3.5200000000000002E-2</v>
      </c>
      <c r="D33" s="133">
        <v>4.5499999999999999E-2</v>
      </c>
      <c r="E33" s="133">
        <v>5.6500000000000002E-2</v>
      </c>
      <c r="F33" s="133">
        <v>6.8599999999999994E-2</v>
      </c>
      <c r="G33" s="133">
        <v>8.2600000000000007E-2</v>
      </c>
      <c r="H33" s="133">
        <v>9.9900000000000003E-2</v>
      </c>
      <c r="I33" s="133">
        <v>0.1234</v>
      </c>
      <c r="J33" s="133">
        <v>0.1618</v>
      </c>
      <c r="K33" s="133">
        <v>0.30559999999999998</v>
      </c>
      <c r="L33" s="133">
        <v>1</v>
      </c>
    </row>
    <row r="34" spans="1:12" ht="15" thickBot="1">
      <c r="A34" s="134">
        <v>2016</v>
      </c>
      <c r="B34" s="135">
        <v>2.0299999999999999E-2</v>
      </c>
      <c r="C34" s="135">
        <v>3.5000000000000003E-2</v>
      </c>
      <c r="D34" s="135">
        <v>4.5699999999999998E-2</v>
      </c>
      <c r="E34" s="135">
        <v>5.7299999999999997E-2</v>
      </c>
      <c r="F34" s="135">
        <v>7.0099999999999996E-2</v>
      </c>
      <c r="G34" s="135">
        <v>8.3799999999999999E-2</v>
      </c>
      <c r="H34" s="135">
        <v>0.1008</v>
      </c>
      <c r="I34" s="135">
        <v>0.1242</v>
      </c>
      <c r="J34" s="135">
        <v>0.16220000000000001</v>
      </c>
      <c r="K34" s="135">
        <v>0.30059999999999998</v>
      </c>
      <c r="L34" s="135">
        <v>1</v>
      </c>
    </row>
    <row r="35" spans="1:12" ht="15" thickTop="1">
      <c r="A35" s="38" t="s">
        <v>350</v>
      </c>
    </row>
  </sheetData>
  <hyperlinks>
    <hyperlink ref="P1" location="Índice!A1" display="ÍNDICE" xr:uid="{A27CBCBF-3097-4E6C-8979-922BBD32650D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6EBA-A543-4CF2-993A-827CA0C6BA29}">
  <sheetPr>
    <tabColor rgb="FF29C5D1"/>
  </sheetPr>
  <dimension ref="A1:L36"/>
  <sheetViews>
    <sheetView workbookViewId="0">
      <selection activeCell="L1" sqref="L1"/>
    </sheetView>
  </sheetViews>
  <sheetFormatPr defaultColWidth="10.85546875" defaultRowHeight="14.45"/>
  <cols>
    <col min="1" max="1" width="10.85546875" style="75"/>
    <col min="2" max="8" width="15.5703125" style="75" customWidth="1"/>
    <col min="9" max="16384" width="10.85546875" style="75"/>
  </cols>
  <sheetData>
    <row r="1" spans="1:12" s="115" customFormat="1" ht="21.6" thickBot="1">
      <c r="A1" s="136" t="s">
        <v>351</v>
      </c>
      <c r="B1" s="137"/>
      <c r="C1" s="137"/>
      <c r="D1" s="137"/>
      <c r="E1" s="137"/>
      <c r="F1" s="137"/>
      <c r="G1" s="137"/>
      <c r="H1" s="137"/>
      <c r="L1" s="108" t="s">
        <v>54</v>
      </c>
    </row>
    <row r="2" spans="1:12" ht="15" thickTop="1">
      <c r="A2" s="188" t="s">
        <v>57</v>
      </c>
      <c r="B2" s="141" t="s">
        <v>352</v>
      </c>
      <c r="C2" s="141" t="s">
        <v>353</v>
      </c>
      <c r="D2" s="141" t="s">
        <v>354</v>
      </c>
      <c r="E2" s="141" t="s">
        <v>355</v>
      </c>
      <c r="F2" s="141" t="s">
        <v>356</v>
      </c>
      <c r="G2" s="188" t="s">
        <v>357</v>
      </c>
      <c r="H2" s="188"/>
    </row>
    <row r="3" spans="1:12" ht="29.1">
      <c r="A3" s="189"/>
      <c r="B3" s="138" t="s">
        <v>358</v>
      </c>
      <c r="C3" s="138" t="s">
        <v>359</v>
      </c>
      <c r="D3" s="139" t="s">
        <v>360</v>
      </c>
      <c r="E3" s="140" t="s">
        <v>324</v>
      </c>
      <c r="F3" s="138" t="s">
        <v>329</v>
      </c>
      <c r="G3" s="138" t="s">
        <v>328</v>
      </c>
      <c r="H3" s="138" t="s">
        <v>329</v>
      </c>
    </row>
    <row r="4" spans="1:12">
      <c r="A4" s="88">
        <v>1985</v>
      </c>
      <c r="B4" s="142">
        <v>0.13346381910129576</v>
      </c>
      <c r="C4" s="142">
        <v>0.27485605391313084</v>
      </c>
      <c r="D4" s="142">
        <v>0.40831987301442663</v>
      </c>
      <c r="E4" s="143">
        <v>0.40831987301442685</v>
      </c>
      <c r="F4" s="143">
        <v>2.059404981544263</v>
      </c>
      <c r="G4" s="144">
        <f>+(E4/$E$9)*100</f>
        <v>98.456097950269054</v>
      </c>
      <c r="H4" s="144">
        <f>+(F4/$F$9)*100</f>
        <v>101.83996715610537</v>
      </c>
    </row>
    <row r="5" spans="1:12">
      <c r="A5" s="75">
        <v>1986</v>
      </c>
      <c r="B5" s="145">
        <v>0.13419756232160712</v>
      </c>
      <c r="C5" s="145">
        <v>0.27543900384825271</v>
      </c>
      <c r="D5" s="145">
        <v>0.40963656616985983</v>
      </c>
      <c r="E5" s="146">
        <v>0.40963656616985988</v>
      </c>
      <c r="F5" s="146">
        <v>2.052488875976433</v>
      </c>
      <c r="G5" s="66">
        <f t="shared" ref="G5:G35" si="0">+(E5/$E$9)*100</f>
        <v>98.773585486020679</v>
      </c>
      <c r="H5" s="66">
        <f t="shared" ref="H5:H35" si="1">+(F5/$F$9)*100</f>
        <v>101.49795770668284</v>
      </c>
    </row>
    <row r="6" spans="1:12">
      <c r="A6" s="75">
        <v>1987</v>
      </c>
      <c r="B6" s="145">
        <v>0.13494155332915539</v>
      </c>
      <c r="C6" s="145">
        <v>0.27599517594139866</v>
      </c>
      <c r="D6" s="145">
        <v>0.41093672927055402</v>
      </c>
      <c r="E6" s="146">
        <v>0.41093672927055397</v>
      </c>
      <c r="F6" s="146">
        <v>2.0452941968748428</v>
      </c>
      <c r="G6" s="66">
        <f t="shared" si="0"/>
        <v>99.087087213595765</v>
      </c>
      <c r="H6" s="66">
        <f t="shared" si="1"/>
        <v>101.14217247261234</v>
      </c>
    </row>
    <row r="7" spans="1:12">
      <c r="A7" s="75">
        <v>1988</v>
      </c>
      <c r="B7" s="145">
        <v>0.13569484137311852</v>
      </c>
      <c r="C7" s="145">
        <v>0.27652399856293902</v>
      </c>
      <c r="D7" s="145">
        <v>0.41221883993605757</v>
      </c>
      <c r="E7" s="146">
        <v>0.41221883993605757</v>
      </c>
      <c r="F7" s="146">
        <v>2.0378372218482812</v>
      </c>
      <c r="G7" s="66">
        <f t="shared" si="0"/>
        <v>99.396236049125122</v>
      </c>
      <c r="H7" s="66">
        <f t="shared" si="1"/>
        <v>100.7734164005456</v>
      </c>
    </row>
    <row r="8" spans="1:12">
      <c r="A8" s="75">
        <v>1989</v>
      </c>
      <c r="B8" s="145">
        <v>0.13645649202534185</v>
      </c>
      <c r="C8" s="145">
        <v>0.2770248783613794</v>
      </c>
      <c r="D8" s="145">
        <v>0.41348137038672128</v>
      </c>
      <c r="E8" s="146">
        <v>0.41348137038672139</v>
      </c>
      <c r="F8" s="146">
        <v>2.0301333725472883</v>
      </c>
      <c r="G8" s="66">
        <f t="shared" si="0"/>
        <v>99.700663606858413</v>
      </c>
      <c r="H8" s="66">
        <f t="shared" si="1"/>
        <v>100.39245210900525</v>
      </c>
    </row>
    <row r="9" spans="1:12">
      <c r="A9" s="75">
        <v>1990</v>
      </c>
      <c r="B9" s="145">
        <v>0.13722558683321281</v>
      </c>
      <c r="C9" s="145">
        <v>0.27749719978450627</v>
      </c>
      <c r="D9" s="145">
        <v>0.41472278661771911</v>
      </c>
      <c r="E9" s="146">
        <v>0.41472278661771911</v>
      </c>
      <c r="F9" s="146">
        <v>2.0221972169212354</v>
      </c>
      <c r="G9" s="66">
        <f t="shared" si="0"/>
        <v>100</v>
      </c>
      <c r="H9" s="66">
        <f t="shared" si="1"/>
        <v>100</v>
      </c>
    </row>
    <row r="10" spans="1:12">
      <c r="A10" s="75">
        <v>1991</v>
      </c>
      <c r="B10" s="145">
        <v>0.15257929654018348</v>
      </c>
      <c r="C10" s="145">
        <v>0.29811861535910289</v>
      </c>
      <c r="D10" s="145">
        <v>0.45069791189928637</v>
      </c>
      <c r="E10" s="146">
        <v>0.45069791189928626</v>
      </c>
      <c r="F10" s="146">
        <v>1.9538602033113319</v>
      </c>
      <c r="G10" s="66">
        <f t="shared" si="0"/>
        <v>108.67449931434032</v>
      </c>
      <c r="H10" s="66">
        <f t="shared" si="1"/>
        <v>96.620655342709568</v>
      </c>
    </row>
    <row r="11" spans="1:12">
      <c r="A11" s="75">
        <v>1992</v>
      </c>
      <c r="B11" s="145">
        <v>0.11424205597069674</v>
      </c>
      <c r="C11" s="145">
        <v>0.19832850882718137</v>
      </c>
      <c r="D11" s="145">
        <v>0.31257056479787809</v>
      </c>
      <c r="E11" s="146">
        <v>0.31257056479787809</v>
      </c>
      <c r="F11" s="146">
        <v>1.7360376364204522</v>
      </c>
      <c r="G11" s="66">
        <f t="shared" si="0"/>
        <v>75.368553376836189</v>
      </c>
      <c r="H11" s="66">
        <f t="shared" si="1"/>
        <v>85.849076533867603</v>
      </c>
    </row>
    <row r="12" spans="1:12">
      <c r="A12" s="75">
        <v>1993</v>
      </c>
      <c r="B12" s="145">
        <v>0.15063984208311665</v>
      </c>
      <c r="C12" s="145">
        <v>0.29136933366114004</v>
      </c>
      <c r="D12" s="145">
        <v>0.44200917574425669</v>
      </c>
      <c r="E12" s="146">
        <v>0.44200917574425697</v>
      </c>
      <c r="F12" s="146">
        <v>1.934211624441128</v>
      </c>
      <c r="G12" s="66">
        <f t="shared" si="0"/>
        <v>106.57942847777248</v>
      </c>
      <c r="H12" s="66">
        <f t="shared" si="1"/>
        <v>95.64901030701327</v>
      </c>
    </row>
    <row r="13" spans="1:12">
      <c r="A13" s="75">
        <v>1994</v>
      </c>
      <c r="B13" s="145">
        <v>0.15586602985619852</v>
      </c>
      <c r="C13" s="145">
        <v>0.30312400523683564</v>
      </c>
      <c r="D13" s="145">
        <v>0.45899003509303399</v>
      </c>
      <c r="E13" s="146">
        <v>0.45899003509303415</v>
      </c>
      <c r="F13" s="146">
        <v>1.9447727353836934</v>
      </c>
      <c r="G13" s="66">
        <f t="shared" si="0"/>
        <v>110.67393688114839</v>
      </c>
      <c r="H13" s="66">
        <f t="shared" si="1"/>
        <v>96.17126950380144</v>
      </c>
    </row>
    <row r="14" spans="1:12">
      <c r="A14" s="75">
        <v>1995</v>
      </c>
      <c r="B14" s="145">
        <v>0.13405464557298638</v>
      </c>
      <c r="C14" s="145">
        <v>0.26278677774050996</v>
      </c>
      <c r="D14" s="145">
        <v>0.39684142331349637</v>
      </c>
      <c r="E14" s="146">
        <v>0.39684142331349637</v>
      </c>
      <c r="F14" s="146">
        <v>1.9602959421308159</v>
      </c>
      <c r="G14" s="66">
        <f t="shared" si="0"/>
        <v>95.688357649683397</v>
      </c>
      <c r="H14" s="66">
        <f t="shared" si="1"/>
        <v>96.938910098755684</v>
      </c>
    </row>
    <row r="15" spans="1:12">
      <c r="A15" s="75">
        <v>1996</v>
      </c>
      <c r="B15" s="145">
        <v>0.13712703942384499</v>
      </c>
      <c r="C15" s="145">
        <v>0.28515891238183277</v>
      </c>
      <c r="D15" s="145">
        <v>0.42228595180567774</v>
      </c>
      <c r="E15" s="146">
        <v>0.42228595180567796</v>
      </c>
      <c r="F15" s="146">
        <v>2.0795235832404804</v>
      </c>
      <c r="G15" s="66">
        <f t="shared" si="0"/>
        <v>101.82366762377355</v>
      </c>
      <c r="H15" s="66">
        <f t="shared" si="1"/>
        <v>102.83485536621019</v>
      </c>
    </row>
    <row r="16" spans="1:12">
      <c r="A16" s="75">
        <v>1997</v>
      </c>
      <c r="B16" s="145">
        <v>0.12805448270985414</v>
      </c>
      <c r="C16" s="145">
        <v>0.2713899856388251</v>
      </c>
      <c r="D16" s="145">
        <v>0.39944446834867925</v>
      </c>
      <c r="E16" s="146">
        <v>0.3994444683486793</v>
      </c>
      <c r="F16" s="146">
        <v>2.119332177177589</v>
      </c>
      <c r="G16" s="66">
        <f t="shared" si="0"/>
        <v>96.316016683423044</v>
      </c>
      <c r="H16" s="66">
        <f t="shared" si="1"/>
        <v>104.80343655126971</v>
      </c>
    </row>
    <row r="17" spans="1:8">
      <c r="A17" s="75">
        <v>1998</v>
      </c>
      <c r="B17" s="145">
        <v>0.13993549369137095</v>
      </c>
      <c r="C17" s="145">
        <v>0.29958037595758324</v>
      </c>
      <c r="D17" s="145">
        <v>0.43951586964895417</v>
      </c>
      <c r="E17" s="146">
        <v>0.43951586964895412</v>
      </c>
      <c r="F17" s="146">
        <v>2.1408462431862398</v>
      </c>
      <c r="G17" s="66">
        <f t="shared" si="0"/>
        <v>105.97823023746429</v>
      </c>
      <c r="H17" s="66">
        <f t="shared" si="1"/>
        <v>105.86733209165651</v>
      </c>
    </row>
    <row r="18" spans="1:8">
      <c r="A18" s="75">
        <v>1999</v>
      </c>
      <c r="B18" s="145">
        <v>0.13080217381207399</v>
      </c>
      <c r="C18" s="145">
        <v>0.2863428740247792</v>
      </c>
      <c r="D18" s="145">
        <v>0.41714504783685319</v>
      </c>
      <c r="E18" s="146">
        <v>0.4171450478368533</v>
      </c>
      <c r="F18" s="146">
        <v>2.1891293216286569</v>
      </c>
      <c r="G18" s="66">
        <f t="shared" si="0"/>
        <v>100.5840675500107</v>
      </c>
      <c r="H18" s="66">
        <f t="shared" si="1"/>
        <v>108.25498637376097</v>
      </c>
    </row>
    <row r="19" spans="1:8">
      <c r="A19" s="75">
        <v>2000</v>
      </c>
      <c r="B19" s="145">
        <v>0.11925763724238767</v>
      </c>
      <c r="C19" s="145">
        <v>0.25312106026633896</v>
      </c>
      <c r="D19" s="145">
        <v>0.37237869750872665</v>
      </c>
      <c r="E19" s="146">
        <v>0.3723786975087266</v>
      </c>
      <c r="F19" s="146">
        <v>2.12247254028585</v>
      </c>
      <c r="G19" s="66">
        <f t="shared" si="0"/>
        <v>89.789784773021353</v>
      </c>
      <c r="H19" s="66">
        <f t="shared" si="1"/>
        <v>104.95873115270538</v>
      </c>
    </row>
    <row r="20" spans="1:8">
      <c r="A20" s="75">
        <v>2001</v>
      </c>
      <c r="B20" s="145">
        <v>0.1174507442243391</v>
      </c>
      <c r="C20" s="145">
        <v>0.25170841229371621</v>
      </c>
      <c r="D20" s="145">
        <v>0.36915915651805531</v>
      </c>
      <c r="E20" s="146">
        <v>0.36915915651805536</v>
      </c>
      <c r="F20" s="146">
        <v>2.1430976360008041</v>
      </c>
      <c r="G20" s="66">
        <f t="shared" si="0"/>
        <v>89.013473199469232</v>
      </c>
      <c r="H20" s="66">
        <f t="shared" si="1"/>
        <v>105.97866608003929</v>
      </c>
    </row>
    <row r="21" spans="1:8">
      <c r="A21" s="75">
        <v>2002</v>
      </c>
      <c r="B21" s="145">
        <v>0.12811672284409481</v>
      </c>
      <c r="C21" s="145">
        <v>0.2647739360992748</v>
      </c>
      <c r="D21" s="145">
        <v>0.39289065894336961</v>
      </c>
      <c r="E21" s="146">
        <v>0.39289065894336961</v>
      </c>
      <c r="F21" s="146">
        <v>2.0666617926332544</v>
      </c>
      <c r="G21" s="66">
        <f t="shared" si="0"/>
        <v>94.735729895045822</v>
      </c>
      <c r="H21" s="66">
        <f t="shared" si="1"/>
        <v>102.19882488908357</v>
      </c>
    </row>
    <row r="22" spans="1:8">
      <c r="A22" s="75">
        <v>2003</v>
      </c>
      <c r="B22" s="145">
        <v>0.11478286037866668</v>
      </c>
      <c r="C22" s="145">
        <v>0.2375094746755646</v>
      </c>
      <c r="D22" s="145">
        <v>0.3522923350542313</v>
      </c>
      <c r="E22" s="146">
        <v>0.3522923350542313</v>
      </c>
      <c r="F22" s="146">
        <v>2.0692067952656426</v>
      </c>
      <c r="G22" s="66">
        <f t="shared" si="0"/>
        <v>84.946462172324615</v>
      </c>
      <c r="H22" s="66">
        <f t="shared" si="1"/>
        <v>102.32467822381727</v>
      </c>
    </row>
    <row r="23" spans="1:8">
      <c r="A23" s="75">
        <v>2004</v>
      </c>
      <c r="B23" s="145">
        <v>0.10455058564827312</v>
      </c>
      <c r="C23" s="145">
        <v>0.22397562142770974</v>
      </c>
      <c r="D23" s="145">
        <v>0.32852620707598285</v>
      </c>
      <c r="E23" s="146">
        <v>0.32852620707598285</v>
      </c>
      <c r="F23" s="146">
        <v>2.1422703664349028</v>
      </c>
      <c r="G23" s="66">
        <f t="shared" si="0"/>
        <v>79.215856392962053</v>
      </c>
      <c r="H23" s="66">
        <f t="shared" si="1"/>
        <v>105.93775663960594</v>
      </c>
    </row>
    <row r="24" spans="1:8">
      <c r="A24" s="75">
        <v>2005</v>
      </c>
      <c r="B24" s="145">
        <v>0.10964321425038165</v>
      </c>
      <c r="C24" s="145">
        <v>0.23345666646856292</v>
      </c>
      <c r="D24" s="145">
        <v>0.34309988071894459</v>
      </c>
      <c r="E24" s="146">
        <v>0.34309988071894459</v>
      </c>
      <c r="F24" s="146">
        <v>2.1292395344726067</v>
      </c>
      <c r="G24" s="66">
        <f t="shared" si="0"/>
        <v>82.729932328315812</v>
      </c>
      <c r="H24" s="66">
        <f t="shared" si="1"/>
        <v>105.29336687122641</v>
      </c>
    </row>
    <row r="25" spans="1:8">
      <c r="A25" s="75">
        <v>2006</v>
      </c>
      <c r="B25" s="145">
        <v>0.10245843601561441</v>
      </c>
      <c r="C25" s="145">
        <v>0.20880191083380739</v>
      </c>
      <c r="D25" s="145">
        <v>0.31126034684942183</v>
      </c>
      <c r="E25" s="146">
        <v>0.31126034684942183</v>
      </c>
      <c r="F25" s="146">
        <v>2.0379181935003037</v>
      </c>
      <c r="G25" s="66">
        <f t="shared" si="0"/>
        <v>75.05262717486842</v>
      </c>
      <c r="H25" s="66">
        <f t="shared" si="1"/>
        <v>100.7774205427403</v>
      </c>
    </row>
    <row r="26" spans="1:8">
      <c r="A26" s="75">
        <v>2007</v>
      </c>
      <c r="B26" s="145">
        <v>0.11338824210856194</v>
      </c>
      <c r="C26" s="145">
        <v>0.22998977999581779</v>
      </c>
      <c r="D26" s="145">
        <v>0.34337802210437973</v>
      </c>
      <c r="E26" s="146">
        <v>0.34337802210437979</v>
      </c>
      <c r="F26" s="146">
        <v>2.0283388799309314</v>
      </c>
      <c r="G26" s="66">
        <f t="shared" si="0"/>
        <v>82.796999148468998</v>
      </c>
      <c r="H26" s="66">
        <f t="shared" si="1"/>
        <v>100.30371236585157</v>
      </c>
    </row>
    <row r="27" spans="1:8">
      <c r="A27" s="75">
        <v>2008</v>
      </c>
      <c r="B27" s="145">
        <v>0.10312410857018198</v>
      </c>
      <c r="C27" s="145">
        <v>0.22404744353615669</v>
      </c>
      <c r="D27" s="145">
        <v>0.32717155210633864</v>
      </c>
      <c r="E27" s="146">
        <v>0.3271715521063388</v>
      </c>
      <c r="F27" s="146">
        <v>2.172600050973331</v>
      </c>
      <c r="G27" s="66">
        <f t="shared" si="0"/>
        <v>78.889215317680922</v>
      </c>
      <c r="H27" s="66">
        <f t="shared" si="1"/>
        <v>107.43759475057935</v>
      </c>
    </row>
    <row r="28" spans="1:8">
      <c r="A28" s="75">
        <v>2009</v>
      </c>
      <c r="B28" s="145">
        <v>0.1077464823068536</v>
      </c>
      <c r="C28" s="145">
        <v>0.22308630174647365</v>
      </c>
      <c r="D28" s="145">
        <v>0.33083278405332728</v>
      </c>
      <c r="E28" s="146">
        <v>0.33083278405332711</v>
      </c>
      <c r="F28" s="146">
        <v>2.0704741070909507</v>
      </c>
      <c r="G28" s="66">
        <f t="shared" si="0"/>
        <v>79.772029589075927</v>
      </c>
      <c r="H28" s="66">
        <f t="shared" si="1"/>
        <v>102.38734826483523</v>
      </c>
    </row>
    <row r="29" spans="1:8">
      <c r="A29" s="75">
        <v>2010</v>
      </c>
      <c r="B29" s="145">
        <v>9.2207690934932141E-2</v>
      </c>
      <c r="C29" s="145">
        <v>0.19624826105730361</v>
      </c>
      <c r="D29" s="145">
        <v>0.28845595199223573</v>
      </c>
      <c r="E29" s="146">
        <v>0.28845595199223573</v>
      </c>
      <c r="F29" s="146">
        <v>2.1283285490338262</v>
      </c>
      <c r="G29" s="66">
        <f t="shared" si="0"/>
        <v>69.553919220292826</v>
      </c>
      <c r="H29" s="66">
        <f t="shared" si="1"/>
        <v>105.24831758369118</v>
      </c>
    </row>
    <row r="30" spans="1:8">
      <c r="A30" s="75">
        <v>2011</v>
      </c>
      <c r="B30" s="145">
        <v>8.6825043556243958E-2</v>
      </c>
      <c r="C30" s="145">
        <v>0.18670733022223834</v>
      </c>
      <c r="D30" s="145">
        <v>0.27353237377848227</v>
      </c>
      <c r="E30" s="146">
        <v>0.27353237377848222</v>
      </c>
      <c r="F30" s="146">
        <v>2.1503856787735689</v>
      </c>
      <c r="G30" s="66">
        <f t="shared" si="0"/>
        <v>65.955472572240737</v>
      </c>
      <c r="H30" s="66">
        <f t="shared" si="1"/>
        <v>106.33906825603778</v>
      </c>
    </row>
    <row r="31" spans="1:8">
      <c r="A31" s="75">
        <v>2012</v>
      </c>
      <c r="B31" s="145">
        <v>8.8484348144641511E-2</v>
      </c>
      <c r="C31" s="145">
        <v>0.18384128444979397</v>
      </c>
      <c r="D31" s="145">
        <v>0.27232563259443548</v>
      </c>
      <c r="E31" s="146">
        <v>0.2723256325944356</v>
      </c>
      <c r="F31" s="146">
        <v>2.0776700999059927</v>
      </c>
      <c r="G31" s="66">
        <f t="shared" si="0"/>
        <v>65.664497197126138</v>
      </c>
      <c r="H31" s="66">
        <f t="shared" si="1"/>
        <v>102.74319846356104</v>
      </c>
    </row>
    <row r="32" spans="1:8">
      <c r="A32" s="75">
        <v>2013</v>
      </c>
      <c r="B32" s="145">
        <v>0.1001040775629916</v>
      </c>
      <c r="C32" s="145">
        <v>0.20135463238565493</v>
      </c>
      <c r="D32" s="145">
        <v>0.30145870994864654</v>
      </c>
      <c r="E32" s="146">
        <v>0.30145870994864649</v>
      </c>
      <c r="F32" s="146">
        <v>2.0114528527466855</v>
      </c>
      <c r="G32" s="66">
        <f t="shared" si="0"/>
        <v>72.689208231647868</v>
      </c>
      <c r="H32" s="66">
        <f t="shared" si="1"/>
        <v>99.468678718146592</v>
      </c>
    </row>
    <row r="33" spans="1:8">
      <c r="A33" s="75">
        <v>2014</v>
      </c>
      <c r="B33" s="145">
        <v>8.9480009657611992E-2</v>
      </c>
      <c r="C33" s="145">
        <v>0.18883126752105478</v>
      </c>
      <c r="D33" s="145">
        <v>0.27831127717866677</v>
      </c>
      <c r="E33" s="146">
        <v>0.27831127717866677</v>
      </c>
      <c r="F33" s="146">
        <v>2.1103179161871162</v>
      </c>
      <c r="G33" s="66">
        <f t="shared" si="0"/>
        <v>67.107785286755174</v>
      </c>
      <c r="H33" s="66">
        <f t="shared" si="1"/>
        <v>104.35767088039232</v>
      </c>
    </row>
    <row r="34" spans="1:8">
      <c r="A34" s="75">
        <v>2015</v>
      </c>
      <c r="B34" s="145">
        <v>8.5197329385909265E-2</v>
      </c>
      <c r="C34" s="145">
        <v>0.18069246854614479</v>
      </c>
      <c r="D34" s="145">
        <v>0.26588979793205403</v>
      </c>
      <c r="E34" s="146">
        <v>0.26588979793205408</v>
      </c>
      <c r="F34" s="146">
        <v>2.1208701006070432</v>
      </c>
      <c r="G34" s="66">
        <f t="shared" si="0"/>
        <v>64.112657059556383</v>
      </c>
      <c r="H34" s="66">
        <f t="shared" si="1"/>
        <v>104.87948865027299</v>
      </c>
    </row>
    <row r="35" spans="1:8" ht="15" thickBot="1">
      <c r="A35" s="147">
        <v>2016</v>
      </c>
      <c r="B35" s="148">
        <v>8.43847962207189E-2</v>
      </c>
      <c r="C35" s="148">
        <v>0.17610693413588288</v>
      </c>
      <c r="D35" s="148">
        <v>0.26049173035660178</v>
      </c>
      <c r="E35" s="149">
        <v>0.26049173035660178</v>
      </c>
      <c r="F35" s="149">
        <v>2.0869509914470061</v>
      </c>
      <c r="G35" s="70">
        <f t="shared" si="0"/>
        <v>62.811048430940552</v>
      </c>
      <c r="H35" s="70">
        <f t="shared" si="1"/>
        <v>103.20214932470124</v>
      </c>
    </row>
    <row r="36" spans="1:8" ht="15" thickTop="1">
      <c r="A36" s="115" t="s">
        <v>361</v>
      </c>
    </row>
  </sheetData>
  <mergeCells count="2">
    <mergeCell ref="G2:H2"/>
    <mergeCell ref="A2:A3"/>
  </mergeCells>
  <hyperlinks>
    <hyperlink ref="L1" location="Índice!A1" display="ÍNDICE" xr:uid="{AC519A17-2EF0-4742-AD35-29B39B164284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F883-62DC-404E-8E6C-4324D8E4C9CF}">
  <sheetPr>
    <tabColor rgb="FF29C5D1"/>
  </sheetPr>
  <dimension ref="A1:K27"/>
  <sheetViews>
    <sheetView workbookViewId="0">
      <selection activeCell="K1" sqref="K1"/>
    </sheetView>
  </sheetViews>
  <sheetFormatPr defaultColWidth="11.42578125" defaultRowHeight="14.45"/>
  <cols>
    <col min="2" max="2" width="17.85546875" customWidth="1"/>
    <col min="3" max="3" width="15.28515625" customWidth="1"/>
    <col min="4" max="4" width="22.42578125" customWidth="1"/>
    <col min="5" max="5" width="16.5703125" customWidth="1"/>
    <col min="6" max="6" width="26" customWidth="1"/>
  </cols>
  <sheetData>
    <row r="1" spans="1:11" ht="21">
      <c r="A1" s="16" t="s">
        <v>362</v>
      </c>
      <c r="K1" s="108" t="s">
        <v>54</v>
      </c>
    </row>
    <row r="2" spans="1:11" ht="15.95" thickBot="1">
      <c r="A2" s="17" t="s">
        <v>363</v>
      </c>
    </row>
    <row r="3" spans="1:11" ht="15" thickTop="1">
      <c r="A3" s="23" t="s">
        <v>57</v>
      </c>
      <c r="B3" s="23" t="s">
        <v>364</v>
      </c>
      <c r="C3" s="23" t="s">
        <v>365</v>
      </c>
      <c r="D3" s="23" t="s">
        <v>366</v>
      </c>
      <c r="E3" s="23" t="s">
        <v>367</v>
      </c>
      <c r="F3" s="23" t="s">
        <v>368</v>
      </c>
    </row>
    <row r="4" spans="1:11">
      <c r="A4" s="43">
        <v>1994</v>
      </c>
      <c r="B4" s="152">
        <v>207.40258830000002</v>
      </c>
      <c r="C4" s="152">
        <v>243.72129527999999</v>
      </c>
      <c r="D4" s="153">
        <f>+B4-C4</f>
        <v>-36.318706979999973</v>
      </c>
      <c r="E4" s="152">
        <v>8085.55</v>
      </c>
      <c r="F4" s="154">
        <f>+D4/E4</f>
        <v>-4.4918041419569447E-3</v>
      </c>
    </row>
    <row r="5" spans="1:11">
      <c r="A5" s="18">
        <v>1995</v>
      </c>
      <c r="B5" s="151">
        <v>293.79855624999999</v>
      </c>
      <c r="C5" s="151">
        <v>302.99726841</v>
      </c>
      <c r="D5" s="54">
        <f t="shared" ref="D5:D26" si="0">+B5-C5</f>
        <v>-9.1987121600000137</v>
      </c>
      <c r="E5" s="151">
        <v>9500.49</v>
      </c>
      <c r="F5" s="150">
        <f t="shared" ref="F5:F26" si="1">+D5/E5</f>
        <v>-9.6823554995584585E-4</v>
      </c>
    </row>
    <row r="6" spans="1:11">
      <c r="A6" s="18">
        <v>1996</v>
      </c>
      <c r="B6" s="151">
        <v>285.59562624</v>
      </c>
      <c r="C6" s="151">
        <v>258.92694554000002</v>
      </c>
      <c r="D6" s="54">
        <f t="shared" si="0"/>
        <v>26.668680699999982</v>
      </c>
      <c r="E6" s="151">
        <v>10315.540000000001</v>
      </c>
      <c r="F6" s="150">
        <f t="shared" si="1"/>
        <v>2.5852917733826808E-3</v>
      </c>
    </row>
    <row r="7" spans="1:11">
      <c r="A7" s="18">
        <v>1997</v>
      </c>
      <c r="B7" s="151">
        <v>404.05509863999998</v>
      </c>
      <c r="C7" s="151">
        <v>269.23488802999998</v>
      </c>
      <c r="D7" s="54">
        <f t="shared" si="0"/>
        <v>134.82021061</v>
      </c>
      <c r="E7" s="151">
        <v>11134.72</v>
      </c>
      <c r="F7" s="150">
        <f t="shared" si="1"/>
        <v>1.2108091681694737E-2</v>
      </c>
    </row>
    <row r="8" spans="1:11">
      <c r="A8" s="18">
        <v>1998</v>
      </c>
      <c r="B8" s="151">
        <v>237.57817853999998</v>
      </c>
      <c r="C8" s="151">
        <v>294.39723795999998</v>
      </c>
      <c r="D8" s="54">
        <f t="shared" si="0"/>
        <v>-56.819059420000002</v>
      </c>
      <c r="E8" s="151">
        <v>12008.42</v>
      </c>
      <c r="F8" s="150">
        <f t="shared" si="1"/>
        <v>-4.7316016112028065E-3</v>
      </c>
    </row>
    <row r="9" spans="1:11">
      <c r="A9" s="18">
        <v>1999</v>
      </c>
      <c r="B9" s="151">
        <v>168.88927774999999</v>
      </c>
      <c r="C9" s="151">
        <v>251.17407558000002</v>
      </c>
      <c r="D9" s="54">
        <f t="shared" si="0"/>
        <v>-82.284797830000031</v>
      </c>
      <c r="E9" s="151">
        <v>12464.66</v>
      </c>
      <c r="F9" s="150">
        <f t="shared" si="1"/>
        <v>-6.6014474385984083E-3</v>
      </c>
    </row>
    <row r="10" spans="1:11">
      <c r="A10" s="18">
        <v>2000</v>
      </c>
      <c r="B10" s="151">
        <v>152.20986957</v>
      </c>
      <c r="C10" s="151">
        <v>342.02132843999999</v>
      </c>
      <c r="D10" s="54">
        <f t="shared" si="0"/>
        <v>-189.81145887</v>
      </c>
      <c r="E10" s="151">
        <v>13134.15</v>
      </c>
      <c r="F10" s="150">
        <f t="shared" si="1"/>
        <v>-1.4451750503077855E-2</v>
      </c>
    </row>
    <row r="11" spans="1:11">
      <c r="A11" s="18">
        <v>2001</v>
      </c>
      <c r="B11" s="151">
        <v>79.907333640000004</v>
      </c>
      <c r="C11" s="151">
        <v>342.51133455000002</v>
      </c>
      <c r="D11" s="54">
        <f t="shared" si="0"/>
        <v>-262.60400091000002</v>
      </c>
      <c r="E11" s="151">
        <v>13812.74</v>
      </c>
      <c r="F11" s="150">
        <f t="shared" si="1"/>
        <v>-1.9011724025066717E-2</v>
      </c>
    </row>
    <row r="12" spans="1:11">
      <c r="A12" s="18">
        <v>2002</v>
      </c>
      <c r="B12" s="151">
        <v>78.417961680000005</v>
      </c>
      <c r="C12" s="151">
        <v>308.09556379000003</v>
      </c>
      <c r="D12" s="54">
        <f t="shared" si="0"/>
        <v>-229.67760211000001</v>
      </c>
      <c r="E12" s="151">
        <v>14306.72</v>
      </c>
      <c r="F12" s="150">
        <f t="shared" si="1"/>
        <v>-1.6053826601065795E-2</v>
      </c>
    </row>
    <row r="13" spans="1:11">
      <c r="A13" s="18">
        <v>2003</v>
      </c>
      <c r="B13" s="151">
        <v>76.820334040000006</v>
      </c>
      <c r="C13" s="151">
        <v>360.02396038000001</v>
      </c>
      <c r="D13" s="54">
        <f t="shared" si="0"/>
        <v>-283.20362634000003</v>
      </c>
      <c r="E13" s="151">
        <v>15046.66</v>
      </c>
      <c r="F13" s="150">
        <f t="shared" si="1"/>
        <v>-1.8821693740670688E-2</v>
      </c>
    </row>
    <row r="14" spans="1:11">
      <c r="A14" s="18">
        <v>2004</v>
      </c>
      <c r="B14" s="151">
        <v>111.51295669</v>
      </c>
      <c r="C14" s="151">
        <v>438.38414017000002</v>
      </c>
      <c r="D14" s="54">
        <f t="shared" si="0"/>
        <v>-326.87118348000001</v>
      </c>
      <c r="E14" s="151">
        <v>15798.29</v>
      </c>
      <c r="F14" s="150">
        <f t="shared" si="1"/>
        <v>-2.0690288852780903E-2</v>
      </c>
    </row>
    <row r="15" spans="1:11">
      <c r="A15" s="18">
        <v>2005</v>
      </c>
      <c r="B15" s="151">
        <v>174.3337228</v>
      </c>
      <c r="C15" s="151">
        <v>505.78545248</v>
      </c>
      <c r="D15" s="54">
        <f t="shared" si="0"/>
        <v>-331.45172967999997</v>
      </c>
      <c r="E15" s="151">
        <v>17093.79</v>
      </c>
      <c r="F15" s="150">
        <f t="shared" si="1"/>
        <v>-1.9390183784871579E-2</v>
      </c>
    </row>
    <row r="16" spans="1:11">
      <c r="A16" s="18">
        <v>2006</v>
      </c>
      <c r="B16" s="151">
        <v>217.31809572999998</v>
      </c>
      <c r="C16" s="151">
        <v>565.69353107000006</v>
      </c>
      <c r="D16" s="54">
        <f t="shared" si="0"/>
        <v>-348.37543534000008</v>
      </c>
      <c r="E16" s="151">
        <v>18550.740000000002</v>
      </c>
      <c r="F16" s="150">
        <f t="shared" si="1"/>
        <v>-1.8779597759442483E-2</v>
      </c>
    </row>
    <row r="17" spans="1:6">
      <c r="A17" s="18">
        <v>2007</v>
      </c>
      <c r="B17" s="151">
        <v>251.72240653</v>
      </c>
      <c r="C17" s="151">
        <v>620.61042308000003</v>
      </c>
      <c r="D17" s="54">
        <f t="shared" si="0"/>
        <v>-368.88801655000003</v>
      </c>
      <c r="E17" s="151">
        <v>20104.89</v>
      </c>
      <c r="F17" s="150">
        <f t="shared" si="1"/>
        <v>-1.8348173829849358E-2</v>
      </c>
    </row>
    <row r="18" spans="1:6">
      <c r="A18" s="18">
        <v>2008</v>
      </c>
      <c r="B18" s="151">
        <v>317.25015063999996</v>
      </c>
      <c r="C18" s="151">
        <v>690.21998299000006</v>
      </c>
      <c r="D18" s="54">
        <f t="shared" si="0"/>
        <v>-372.9698323500001</v>
      </c>
      <c r="E18" s="151">
        <v>21430.95</v>
      </c>
      <c r="F18" s="150">
        <f t="shared" si="1"/>
        <v>-1.7403327073694824E-2</v>
      </c>
    </row>
    <row r="19" spans="1:6">
      <c r="A19" s="18">
        <v>2009</v>
      </c>
      <c r="B19" s="151">
        <v>221.449738</v>
      </c>
      <c r="C19" s="151">
        <v>536.37266104000003</v>
      </c>
      <c r="D19" s="54">
        <f t="shared" si="0"/>
        <v>-314.92292304</v>
      </c>
      <c r="E19" s="151">
        <v>20661.03</v>
      </c>
      <c r="F19" s="150">
        <f t="shared" si="1"/>
        <v>-1.5242363185184864E-2</v>
      </c>
    </row>
    <row r="20" spans="1:6">
      <c r="A20" s="18">
        <v>2010</v>
      </c>
      <c r="B20" s="151">
        <v>194.17591408999999</v>
      </c>
      <c r="C20" s="151">
        <v>556.91770585000006</v>
      </c>
      <c r="D20" s="54">
        <f t="shared" si="0"/>
        <v>-362.74179176000007</v>
      </c>
      <c r="E20" s="151">
        <v>21418.33</v>
      </c>
      <c r="F20" s="150">
        <f t="shared" si="1"/>
        <v>-1.693604458237407E-2</v>
      </c>
    </row>
    <row r="21" spans="1:6">
      <c r="A21" s="18">
        <v>2011</v>
      </c>
      <c r="B21" s="151">
        <v>317.90513122999999</v>
      </c>
      <c r="C21" s="151">
        <v>599.28925341999991</v>
      </c>
      <c r="D21" s="54">
        <f t="shared" si="0"/>
        <v>-281.38412218999991</v>
      </c>
      <c r="E21" s="151">
        <v>23139.040000000001</v>
      </c>
      <c r="F21" s="150">
        <f t="shared" si="1"/>
        <v>-1.2160578925919135E-2</v>
      </c>
    </row>
    <row r="22" spans="1:6">
      <c r="A22" s="18">
        <v>2012</v>
      </c>
      <c r="B22" s="151">
        <v>242.45834667</v>
      </c>
      <c r="C22" s="151">
        <v>568.07936059999997</v>
      </c>
      <c r="D22" s="54">
        <f t="shared" si="0"/>
        <v>-325.62101393</v>
      </c>
      <c r="E22" s="151">
        <v>23813.599999999999</v>
      </c>
      <c r="F22" s="150">
        <f t="shared" si="1"/>
        <v>-1.3673741640491149E-2</v>
      </c>
    </row>
    <row r="23" spans="1:6">
      <c r="A23" s="18">
        <v>2013</v>
      </c>
      <c r="B23" s="151">
        <v>230.17168425999998</v>
      </c>
      <c r="C23" s="151">
        <v>687.87922695000009</v>
      </c>
      <c r="D23" s="54">
        <f t="shared" si="0"/>
        <v>-457.70754269000008</v>
      </c>
      <c r="E23" s="151">
        <v>24350.93</v>
      </c>
      <c r="F23" s="150">
        <f t="shared" si="1"/>
        <v>-1.8796306452772034E-2</v>
      </c>
    </row>
    <row r="24" spans="1:6">
      <c r="A24" s="18">
        <v>2014</v>
      </c>
      <c r="B24" s="151">
        <v>184.89007888999998</v>
      </c>
      <c r="C24" s="151">
        <v>617.25434607</v>
      </c>
      <c r="D24" s="54">
        <f t="shared" si="0"/>
        <v>-432.36426718000001</v>
      </c>
      <c r="E24" s="151">
        <v>25054.23</v>
      </c>
      <c r="F24" s="150">
        <f t="shared" si="1"/>
        <v>-1.725713650668969E-2</v>
      </c>
    </row>
    <row r="25" spans="1:6">
      <c r="A25" s="18">
        <v>2015</v>
      </c>
      <c r="B25" s="151">
        <v>157.71528696000001</v>
      </c>
      <c r="C25" s="151">
        <v>669.16227378999997</v>
      </c>
      <c r="D25" s="54">
        <f t="shared" si="0"/>
        <v>-511.44698682999996</v>
      </c>
      <c r="E25" s="151">
        <v>25850.21</v>
      </c>
      <c r="F25" s="150">
        <f t="shared" si="1"/>
        <v>-1.9785022513550177E-2</v>
      </c>
    </row>
    <row r="26" spans="1:6" ht="15" thickBot="1">
      <c r="A26" s="21">
        <v>2016</v>
      </c>
      <c r="B26" s="155">
        <v>163.76956565</v>
      </c>
      <c r="C26" s="155">
        <v>611.03172927000003</v>
      </c>
      <c r="D26" s="55">
        <f t="shared" si="0"/>
        <v>-447.26216362000002</v>
      </c>
      <c r="E26" s="31">
        <v>26797.47</v>
      </c>
      <c r="F26" s="156">
        <f t="shared" si="1"/>
        <v>-1.6690462331705194E-2</v>
      </c>
    </row>
    <row r="27" spans="1:6" ht="15" thickTop="1">
      <c r="A27" t="s">
        <v>369</v>
      </c>
    </row>
  </sheetData>
  <hyperlinks>
    <hyperlink ref="K1" location="Índice!A1" display="ÍNDICE" xr:uid="{C9D0417D-D0D0-4FDC-BA8E-4765E2ED7FB3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4BF3-AE53-405A-9EA5-E89883B8FB8E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95A16023-5203-4474-A311-E33A9A212D67}"/>
  </hyperlinks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3C71-E536-40C9-96E8-15ECB8A25A26}">
  <sheetPr>
    <tabColor rgb="FF29C5D1"/>
  </sheetPr>
  <dimension ref="A1:K27"/>
  <sheetViews>
    <sheetView workbookViewId="0">
      <selection activeCell="J1" sqref="J1"/>
    </sheetView>
  </sheetViews>
  <sheetFormatPr defaultColWidth="11.42578125" defaultRowHeight="14.45"/>
  <cols>
    <col min="2" max="2" width="22.85546875" customWidth="1"/>
    <col min="3" max="3" width="17" customWidth="1"/>
    <col min="4" max="4" width="24" customWidth="1"/>
    <col min="5" max="5" width="19.42578125" customWidth="1"/>
    <col min="6" max="7" width="14.5703125" customWidth="1"/>
    <col min="8" max="11" width="12.42578125" bestFit="1" customWidth="1"/>
  </cols>
  <sheetData>
    <row r="1" spans="1:11" ht="21">
      <c r="A1" s="16" t="s">
        <v>370</v>
      </c>
      <c r="J1" s="108" t="s">
        <v>54</v>
      </c>
    </row>
    <row r="2" spans="1:11" ht="15.95" thickBot="1">
      <c r="A2" s="17" t="s">
        <v>371</v>
      </c>
    </row>
    <row r="3" spans="1:11" ht="15" thickTop="1">
      <c r="A3" s="23" t="s">
        <v>372</v>
      </c>
      <c r="B3" s="23" t="s">
        <v>373</v>
      </c>
      <c r="C3" s="23" t="s">
        <v>374</v>
      </c>
      <c r="D3" s="23" t="s">
        <v>375</v>
      </c>
      <c r="E3" s="23" t="s">
        <v>376</v>
      </c>
      <c r="F3" s="23" t="s">
        <v>377</v>
      </c>
      <c r="G3" s="23" t="s">
        <v>378</v>
      </c>
      <c r="H3" s="23"/>
      <c r="I3" s="23" t="s">
        <v>379</v>
      </c>
      <c r="J3" s="23" t="s">
        <v>380</v>
      </c>
      <c r="K3" s="23" t="s">
        <v>381</v>
      </c>
    </row>
    <row r="4" spans="1:11">
      <c r="A4" s="43">
        <v>1995</v>
      </c>
      <c r="B4" s="159">
        <v>1</v>
      </c>
      <c r="C4" s="159">
        <v>1</v>
      </c>
      <c r="D4" s="159">
        <v>0.99999999999999978</v>
      </c>
      <c r="E4" s="159">
        <v>0.99999999999999978</v>
      </c>
      <c r="F4" s="159">
        <f t="shared" ref="F4:F25" si="0">+C4/B4</f>
        <v>1</v>
      </c>
      <c r="G4" s="159">
        <f t="shared" ref="G4:G25" si="1">+E4/D4</f>
        <v>1</v>
      </c>
      <c r="H4" s="159">
        <f t="shared" ref="H4:H25" si="2">+G4/F4</f>
        <v>1</v>
      </c>
      <c r="I4" s="159">
        <f t="shared" ref="I4:I25" si="3">+J4*K4</f>
        <v>1</v>
      </c>
      <c r="J4" s="160">
        <f t="shared" ref="J4:J25" si="4">+E4/C4</f>
        <v>0.99999999999999978</v>
      </c>
      <c r="K4" s="160">
        <f t="shared" ref="K4:K25" si="5">+B4/D4</f>
        <v>1.0000000000000002</v>
      </c>
    </row>
    <row r="5" spans="1:11">
      <c r="A5" s="18">
        <v>1996</v>
      </c>
      <c r="B5" s="157">
        <v>1.0218243549559936</v>
      </c>
      <c r="C5" s="157">
        <v>1.0007818037536753</v>
      </c>
      <c r="D5" s="157">
        <v>1.0108699530026368</v>
      </c>
      <c r="E5" s="157">
        <v>1.0164687011878115</v>
      </c>
      <c r="F5" s="157">
        <f t="shared" si="0"/>
        <v>0.97940688035056234</v>
      </c>
      <c r="G5" s="157">
        <f t="shared" si="1"/>
        <v>1.0055385444671141</v>
      </c>
      <c r="H5" s="157">
        <f t="shared" si="2"/>
        <v>1.0266811114367487</v>
      </c>
      <c r="I5" s="157">
        <f t="shared" si="3"/>
        <v>1.0266811114367487</v>
      </c>
      <c r="J5" s="158">
        <f t="shared" si="4"/>
        <v>1.0156746429394485</v>
      </c>
      <c r="K5" s="158">
        <f t="shared" si="5"/>
        <v>1.0108366085279499</v>
      </c>
    </row>
    <row r="6" spans="1:11">
      <c r="A6" s="18">
        <v>1997</v>
      </c>
      <c r="B6" s="157">
        <v>1.0491315861936861</v>
      </c>
      <c r="C6" s="157">
        <v>1.0185677214765982</v>
      </c>
      <c r="D6" s="157">
        <v>1.0290147928625468</v>
      </c>
      <c r="E6" s="157">
        <v>1.0222896634354424</v>
      </c>
      <c r="F6" s="157">
        <f t="shared" si="0"/>
        <v>0.9708674630339027</v>
      </c>
      <c r="G6" s="157">
        <f t="shared" si="1"/>
        <v>0.99346449684324145</v>
      </c>
      <c r="H6" s="157">
        <f t="shared" si="2"/>
        <v>1.0232750964160693</v>
      </c>
      <c r="I6" s="157">
        <f t="shared" si="3"/>
        <v>1.0232750964160693</v>
      </c>
      <c r="J6" s="158">
        <f t="shared" si="4"/>
        <v>1.0036540937635923</v>
      </c>
      <c r="K6" s="158">
        <f t="shared" si="5"/>
        <v>1.0195495667027077</v>
      </c>
    </row>
    <row r="7" spans="1:11">
      <c r="A7" s="18">
        <v>1998</v>
      </c>
      <c r="B7" s="157">
        <v>1.041068015898764</v>
      </c>
      <c r="C7" s="157">
        <v>1.0057768046148801</v>
      </c>
      <c r="D7" s="157">
        <v>1.0379794794245478</v>
      </c>
      <c r="E7" s="157">
        <v>1.0483066169269657</v>
      </c>
      <c r="F7" s="157">
        <f t="shared" si="0"/>
        <v>0.9661009552258536</v>
      </c>
      <c r="G7" s="157">
        <f t="shared" si="1"/>
        <v>1.0099492694288554</v>
      </c>
      <c r="H7" s="157">
        <f t="shared" si="2"/>
        <v>1.0453868862936286</v>
      </c>
      <c r="I7" s="157">
        <f t="shared" si="3"/>
        <v>1.0453868862936286</v>
      </c>
      <c r="J7" s="158">
        <f t="shared" si="4"/>
        <v>1.0422855370266475</v>
      </c>
      <c r="K7" s="158">
        <f t="shared" si="5"/>
        <v>1.0029755274891643</v>
      </c>
    </row>
    <row r="8" spans="1:11">
      <c r="A8" s="18">
        <v>1999</v>
      </c>
      <c r="B8" s="157">
        <v>1.0657955827959207</v>
      </c>
      <c r="C8" s="157">
        <v>0.98111370022950117</v>
      </c>
      <c r="D8" s="157">
        <v>1.0500924698209406</v>
      </c>
      <c r="E8" s="157">
        <v>1.0853071076731264</v>
      </c>
      <c r="F8" s="157">
        <f t="shared" si="0"/>
        <v>0.92054584956688223</v>
      </c>
      <c r="G8" s="157">
        <f t="shared" si="1"/>
        <v>1.0335347970433408</v>
      </c>
      <c r="H8" s="157">
        <f t="shared" si="2"/>
        <v>1.1227412491508382</v>
      </c>
      <c r="I8" s="157">
        <f t="shared" si="3"/>
        <v>1.1227412491508382</v>
      </c>
      <c r="J8" s="158">
        <f t="shared" si="4"/>
        <v>1.1061991157796007</v>
      </c>
      <c r="K8" s="158">
        <f t="shared" si="5"/>
        <v>1.0149540287415428</v>
      </c>
    </row>
    <row r="9" spans="1:11">
      <c r="A9" s="18">
        <v>2000</v>
      </c>
      <c r="B9" s="157">
        <v>1.0830475571148972</v>
      </c>
      <c r="C9" s="157">
        <v>0.97269975686759091</v>
      </c>
      <c r="D9" s="157">
        <v>1.0688313278425006</v>
      </c>
      <c r="E9" s="157">
        <v>1.0671511690225359</v>
      </c>
      <c r="F9" s="157">
        <f t="shared" si="0"/>
        <v>0.89811361512022703</v>
      </c>
      <c r="G9" s="157">
        <f t="shared" si="1"/>
        <v>0.99842804119209705</v>
      </c>
      <c r="H9" s="157">
        <f t="shared" si="2"/>
        <v>1.1116945833834635</v>
      </c>
      <c r="I9" s="157">
        <f t="shared" si="3"/>
        <v>1.1116945833834635</v>
      </c>
      <c r="J9" s="158">
        <f t="shared" si="4"/>
        <v>1.0971023293550615</v>
      </c>
      <c r="K9" s="158">
        <f t="shared" si="5"/>
        <v>1.0133007228568918</v>
      </c>
    </row>
    <row r="10" spans="1:11">
      <c r="A10" s="18">
        <v>2001</v>
      </c>
      <c r="B10" s="157">
        <v>1.1003991235799744</v>
      </c>
      <c r="C10" s="157">
        <v>1.0276146623069415</v>
      </c>
      <c r="D10" s="157">
        <v>1.0773900081734959</v>
      </c>
      <c r="E10" s="157">
        <v>1.0815820394974498</v>
      </c>
      <c r="F10" s="157">
        <f t="shared" si="0"/>
        <v>0.933856307485742</v>
      </c>
      <c r="G10" s="157">
        <f t="shared" si="1"/>
        <v>1.0038909134966461</v>
      </c>
      <c r="H10" s="157">
        <f t="shared" si="2"/>
        <v>1.0749950559304577</v>
      </c>
      <c r="I10" s="157">
        <f t="shared" si="3"/>
        <v>1.0749950559304577</v>
      </c>
      <c r="J10" s="158">
        <f t="shared" si="4"/>
        <v>1.0525171342625204</v>
      </c>
      <c r="K10" s="158">
        <f t="shared" si="5"/>
        <v>1.0213563474989766</v>
      </c>
    </row>
    <row r="11" spans="1:11">
      <c r="A11" s="18">
        <v>2002</v>
      </c>
      <c r="B11" s="157">
        <v>1.1273447642434482</v>
      </c>
      <c r="C11" s="157">
        <v>1.0761022748124667</v>
      </c>
      <c r="D11" s="157">
        <v>1.0759541612270305</v>
      </c>
      <c r="E11" s="157">
        <v>1.1099010240902447</v>
      </c>
      <c r="F11" s="157">
        <f t="shared" si="0"/>
        <v>0.95454585761493294</v>
      </c>
      <c r="G11" s="157">
        <f t="shared" si="1"/>
        <v>1.0315504731395815</v>
      </c>
      <c r="H11" s="157">
        <f t="shared" si="2"/>
        <v>1.080671467913606</v>
      </c>
      <c r="I11" s="157">
        <f t="shared" si="3"/>
        <v>1.080671467913606</v>
      </c>
      <c r="J11" s="158">
        <f t="shared" si="4"/>
        <v>1.0314084916172752</v>
      </c>
      <c r="K11" s="158">
        <f t="shared" si="5"/>
        <v>1.0477628182206307</v>
      </c>
    </row>
    <row r="12" spans="1:11">
      <c r="A12" s="18">
        <v>2003</v>
      </c>
      <c r="B12" s="157">
        <v>1.1176987204019346</v>
      </c>
      <c r="C12" s="157">
        <v>1.0649582396579482</v>
      </c>
      <c r="D12" s="157">
        <v>1.085383864860322</v>
      </c>
      <c r="E12" s="157">
        <v>1.1319317078347351</v>
      </c>
      <c r="F12" s="157">
        <f t="shared" si="0"/>
        <v>0.95281332994188228</v>
      </c>
      <c r="G12" s="157">
        <f t="shared" si="1"/>
        <v>1.0428860649963718</v>
      </c>
      <c r="H12" s="157">
        <f t="shared" si="2"/>
        <v>1.0945334539557539</v>
      </c>
      <c r="I12" s="157">
        <f t="shared" si="3"/>
        <v>1.0945334539557541</v>
      </c>
      <c r="J12" s="158">
        <f t="shared" si="4"/>
        <v>1.0628883515641872</v>
      </c>
      <c r="K12" s="158">
        <f t="shared" si="5"/>
        <v>1.0297727436235393</v>
      </c>
    </row>
    <row r="13" spans="1:11">
      <c r="A13" s="18">
        <v>2004</v>
      </c>
      <c r="B13" s="157">
        <v>1.1532223098430945</v>
      </c>
      <c r="C13" s="157">
        <v>1.0547196833205572</v>
      </c>
      <c r="D13" s="157">
        <v>1.0984681677562822</v>
      </c>
      <c r="E13" s="157">
        <v>1.13614433519138</v>
      </c>
      <c r="F13" s="157">
        <f t="shared" si="0"/>
        <v>0.91458487606267402</v>
      </c>
      <c r="G13" s="157">
        <f t="shared" si="1"/>
        <v>1.0342988249828438</v>
      </c>
      <c r="H13" s="157">
        <f t="shared" si="2"/>
        <v>1.1308943019433508</v>
      </c>
      <c r="I13" s="157">
        <f t="shared" si="3"/>
        <v>1.1308943019433508</v>
      </c>
      <c r="J13" s="158">
        <f t="shared" si="4"/>
        <v>1.0772002771527642</v>
      </c>
      <c r="K13" s="158">
        <f t="shared" si="5"/>
        <v>1.0498459069584625</v>
      </c>
    </row>
    <row r="14" spans="1:11">
      <c r="A14" s="18">
        <v>2005</v>
      </c>
      <c r="B14" s="157">
        <v>1.1699090236007468</v>
      </c>
      <c r="C14" s="157">
        <v>1.0222381716337716</v>
      </c>
      <c r="D14" s="157">
        <v>1.126691381283663</v>
      </c>
      <c r="E14" s="157">
        <v>1.1450460387146708</v>
      </c>
      <c r="F14" s="157">
        <f t="shared" si="0"/>
        <v>0.87377578171636483</v>
      </c>
      <c r="G14" s="157">
        <f t="shared" si="1"/>
        <v>1.0162907587081176</v>
      </c>
      <c r="H14" s="157">
        <f t="shared" si="2"/>
        <v>1.1631024571450235</v>
      </c>
      <c r="I14" s="157">
        <f t="shared" si="3"/>
        <v>1.1631024571450235</v>
      </c>
      <c r="J14" s="158">
        <f t="shared" si="4"/>
        <v>1.1201362563918191</v>
      </c>
      <c r="K14" s="158">
        <f t="shared" si="5"/>
        <v>1.038358012704282</v>
      </c>
    </row>
    <row r="15" spans="1:11">
      <c r="A15" s="18">
        <v>2006</v>
      </c>
      <c r="B15" s="157">
        <v>1.192916052662244</v>
      </c>
      <c r="C15" s="157">
        <v>1.0310002400671394</v>
      </c>
      <c r="D15" s="157">
        <v>1.132139710395706</v>
      </c>
      <c r="E15" s="157">
        <v>1.0933541722069289</v>
      </c>
      <c r="F15" s="157">
        <f t="shared" si="0"/>
        <v>0.86426889617776936</v>
      </c>
      <c r="G15" s="157">
        <f t="shared" si="1"/>
        <v>0.96574138524368092</v>
      </c>
      <c r="H15" s="157">
        <f t="shared" si="2"/>
        <v>1.1174084703437481</v>
      </c>
      <c r="I15" s="157">
        <f t="shared" si="3"/>
        <v>1.1174084703437481</v>
      </c>
      <c r="J15" s="158">
        <f t="shared" si="4"/>
        <v>1.0604790665574713</v>
      </c>
      <c r="K15" s="158">
        <f t="shared" si="5"/>
        <v>1.0536827228198677</v>
      </c>
    </row>
    <row r="16" spans="1:11">
      <c r="A16" s="18">
        <v>2007</v>
      </c>
      <c r="B16" s="157">
        <v>1.2214089245094661</v>
      </c>
      <c r="C16" s="157">
        <v>1.0406808937048733</v>
      </c>
      <c r="D16" s="157">
        <v>1.1633027685782968</v>
      </c>
      <c r="E16" s="157">
        <v>1.1170817273494991</v>
      </c>
      <c r="F16" s="157">
        <f t="shared" si="0"/>
        <v>0.8520331502595041</v>
      </c>
      <c r="G16" s="157">
        <f t="shared" si="1"/>
        <v>0.96026740202356287</v>
      </c>
      <c r="H16" s="157">
        <f t="shared" si="2"/>
        <v>1.1270305641641922</v>
      </c>
      <c r="I16" s="157">
        <f t="shared" si="3"/>
        <v>1.1270305641641922</v>
      </c>
      <c r="J16" s="158">
        <f t="shared" si="4"/>
        <v>1.0734142753141505</v>
      </c>
      <c r="K16" s="158">
        <f t="shared" si="5"/>
        <v>1.0499492973804081</v>
      </c>
    </row>
    <row r="17" spans="1:11">
      <c r="A17" s="18">
        <v>2008</v>
      </c>
      <c r="B17" s="157">
        <v>1.2094729846003405</v>
      </c>
      <c r="C17" s="157">
        <v>0.92280293305013628</v>
      </c>
      <c r="D17" s="157">
        <v>1.1558132897007931</v>
      </c>
      <c r="E17" s="157">
        <v>1.0907512480707249</v>
      </c>
      <c r="F17" s="157">
        <f t="shared" si="0"/>
        <v>0.76297936770788499</v>
      </c>
      <c r="G17" s="157">
        <f t="shared" si="1"/>
        <v>0.94370886525546793</v>
      </c>
      <c r="H17" s="157">
        <f t="shared" si="2"/>
        <v>1.2368733745586384</v>
      </c>
      <c r="I17" s="157">
        <f t="shared" si="3"/>
        <v>1.2368733745586384</v>
      </c>
      <c r="J17" s="158">
        <f t="shared" si="4"/>
        <v>1.1819980290542313</v>
      </c>
      <c r="K17" s="158">
        <f t="shared" si="5"/>
        <v>1.0464259196339907</v>
      </c>
    </row>
    <row r="18" spans="1:11">
      <c r="A18" s="18">
        <v>2009</v>
      </c>
      <c r="B18" s="157">
        <v>1.1509404343597165</v>
      </c>
      <c r="C18" s="157">
        <v>0.98100931459237939</v>
      </c>
      <c r="D18" s="157">
        <v>1.124104155083816</v>
      </c>
      <c r="E18" s="157">
        <v>1.1656098045246035</v>
      </c>
      <c r="F18" s="157">
        <f t="shared" si="0"/>
        <v>0.85235454877222028</v>
      </c>
      <c r="G18" s="157">
        <f t="shared" si="1"/>
        <v>1.0369233128914934</v>
      </c>
      <c r="H18" s="157">
        <f t="shared" si="2"/>
        <v>1.2165398945604695</v>
      </c>
      <c r="I18" s="157">
        <f t="shared" si="3"/>
        <v>1.2165398945604693</v>
      </c>
      <c r="J18" s="158">
        <f t="shared" si="4"/>
        <v>1.1881740440037796</v>
      </c>
      <c r="K18" s="158">
        <f t="shared" si="5"/>
        <v>1.0238734810778272</v>
      </c>
    </row>
    <row r="19" spans="1:11">
      <c r="A19" s="18">
        <v>2010</v>
      </c>
      <c r="B19" s="157">
        <v>1.1420369820038752</v>
      </c>
      <c r="C19" s="157">
        <v>0.94557697301607668</v>
      </c>
      <c r="D19" s="157">
        <v>1.1736428112104613</v>
      </c>
      <c r="E19" s="157">
        <v>1.184293709660051</v>
      </c>
      <c r="F19" s="157">
        <f t="shared" si="0"/>
        <v>0.82797403929680113</v>
      </c>
      <c r="G19" s="157">
        <f t="shared" si="1"/>
        <v>1.0090750766313685</v>
      </c>
      <c r="H19" s="157">
        <f t="shared" si="2"/>
        <v>1.2187279174699446</v>
      </c>
      <c r="I19" s="157">
        <f t="shared" si="3"/>
        <v>1.2187279174699446</v>
      </c>
      <c r="J19" s="158">
        <f t="shared" si="4"/>
        <v>1.2524561653426767</v>
      </c>
      <c r="K19" s="158">
        <f t="shared" si="5"/>
        <v>0.97307031670565181</v>
      </c>
    </row>
    <row r="20" spans="1:11">
      <c r="A20" s="18">
        <v>2011</v>
      </c>
      <c r="B20" s="157">
        <v>1.1352166195766853</v>
      </c>
      <c r="C20" s="157">
        <v>0.88809992835975005</v>
      </c>
      <c r="D20" s="157">
        <v>1.1851169097901584</v>
      </c>
      <c r="E20" s="157">
        <v>1.1229967658988154</v>
      </c>
      <c r="F20" s="157">
        <f t="shared" si="0"/>
        <v>0.78231758859460376</v>
      </c>
      <c r="G20" s="157">
        <f t="shared" si="1"/>
        <v>0.94758310899273024</v>
      </c>
      <c r="H20" s="157">
        <f t="shared" si="2"/>
        <v>1.2112511885294797</v>
      </c>
      <c r="I20" s="157">
        <f t="shared" si="3"/>
        <v>1.2112511885294799</v>
      </c>
      <c r="J20" s="158">
        <f t="shared" si="4"/>
        <v>1.2644937017086593</v>
      </c>
      <c r="K20" s="158">
        <f t="shared" si="5"/>
        <v>0.95789420452847251</v>
      </c>
    </row>
    <row r="21" spans="1:11">
      <c r="A21" s="18">
        <v>2012</v>
      </c>
      <c r="B21" s="157">
        <v>1.1145705616307686</v>
      </c>
      <c r="C21" s="157">
        <v>0.84988306079452591</v>
      </c>
      <c r="D21" s="157">
        <v>1.1679859973910929</v>
      </c>
      <c r="E21" s="157">
        <v>1.0981820351402354</v>
      </c>
      <c r="F21" s="157">
        <f t="shared" si="0"/>
        <v>0.7625206425253428</v>
      </c>
      <c r="G21" s="157">
        <f t="shared" si="1"/>
        <v>0.94023561720193805</v>
      </c>
      <c r="H21" s="157">
        <f t="shared" si="2"/>
        <v>1.2330625097414183</v>
      </c>
      <c r="I21" s="157">
        <f t="shared" si="3"/>
        <v>1.2330625097414183</v>
      </c>
      <c r="J21" s="158">
        <f t="shared" si="4"/>
        <v>1.2921566340121939</v>
      </c>
      <c r="K21" s="158">
        <f t="shared" si="5"/>
        <v>0.95426705809860968</v>
      </c>
    </row>
    <row r="22" spans="1:11">
      <c r="A22" s="18">
        <v>2013</v>
      </c>
      <c r="B22" s="157">
        <v>1.1048510149610711</v>
      </c>
      <c r="C22" s="157">
        <v>0.84018779188420156</v>
      </c>
      <c r="D22" s="157">
        <v>1.1722267507459703</v>
      </c>
      <c r="E22" s="157">
        <v>1.1173792007692331</v>
      </c>
      <c r="F22" s="157">
        <f t="shared" si="0"/>
        <v>0.76045347337062019</v>
      </c>
      <c r="G22" s="157">
        <f t="shared" si="1"/>
        <v>0.9532108016287516</v>
      </c>
      <c r="H22" s="157">
        <f t="shared" si="2"/>
        <v>1.2534768200923028</v>
      </c>
      <c r="I22" s="157">
        <f t="shared" si="3"/>
        <v>1.2534768200923028</v>
      </c>
      <c r="J22" s="158">
        <f t="shared" si="4"/>
        <v>1.3299160158747407</v>
      </c>
      <c r="K22" s="158">
        <f t="shared" si="5"/>
        <v>0.94252329104243415</v>
      </c>
    </row>
    <row r="23" spans="1:11">
      <c r="A23" s="18">
        <v>2014</v>
      </c>
      <c r="B23" s="157">
        <v>1.1144233011025784</v>
      </c>
      <c r="C23" s="157">
        <v>0.82243906401980515</v>
      </c>
      <c r="D23" s="157">
        <v>1.1779278654330627</v>
      </c>
      <c r="E23" s="157">
        <v>1.1419543112927559</v>
      </c>
      <c r="F23" s="157">
        <f t="shared" si="0"/>
        <v>0.73799521528857803</v>
      </c>
      <c r="G23" s="157">
        <f t="shared" si="1"/>
        <v>0.96946030805792915</v>
      </c>
      <c r="H23" s="157">
        <f t="shared" si="2"/>
        <v>1.3136403705257647</v>
      </c>
      <c r="I23" s="157">
        <f t="shared" si="3"/>
        <v>1.3136403705257647</v>
      </c>
      <c r="J23" s="158">
        <f t="shared" si="4"/>
        <v>1.3884971680591969</v>
      </c>
      <c r="K23" s="158">
        <f t="shared" si="5"/>
        <v>0.94608790046142843</v>
      </c>
    </row>
    <row r="24" spans="1:11">
      <c r="A24" s="18">
        <v>2015</v>
      </c>
      <c r="B24" s="157">
        <v>1.1302311986659803</v>
      </c>
      <c r="C24" s="157">
        <v>0.97200552728471323</v>
      </c>
      <c r="D24" s="157">
        <v>1.1926193275426566</v>
      </c>
      <c r="E24" s="157">
        <v>1.1905677722669701</v>
      </c>
      <c r="F24" s="157">
        <f t="shared" si="0"/>
        <v>0.86000592483376681</v>
      </c>
      <c r="G24" s="157">
        <f t="shared" si="1"/>
        <v>0.9982797903502757</v>
      </c>
      <c r="H24" s="157">
        <f t="shared" si="2"/>
        <v>1.1607824568688132</v>
      </c>
      <c r="I24" s="157">
        <f t="shared" si="3"/>
        <v>1.1607824568688132</v>
      </c>
      <c r="J24" s="158">
        <f t="shared" si="4"/>
        <v>1.2248569980798443</v>
      </c>
      <c r="K24" s="158">
        <f t="shared" si="5"/>
        <v>0.94768814538229518</v>
      </c>
    </row>
    <row r="25" spans="1:11" ht="15" thickBot="1">
      <c r="A25" s="21">
        <v>2016</v>
      </c>
      <c r="B25" s="161">
        <v>1.1315281216879722</v>
      </c>
      <c r="C25" s="161">
        <v>1.0084911610283815</v>
      </c>
      <c r="D25" s="161">
        <v>1.1967278987379302</v>
      </c>
      <c r="E25" s="161">
        <v>1.2451356097269533</v>
      </c>
      <c r="F25" s="161">
        <f t="shared" si="0"/>
        <v>0.89126477875242849</v>
      </c>
      <c r="G25" s="161">
        <f t="shared" si="1"/>
        <v>1.0404500563913266</v>
      </c>
      <c r="H25" s="161">
        <f t="shared" si="2"/>
        <v>1.167386035211359</v>
      </c>
      <c r="I25" s="161">
        <f t="shared" si="3"/>
        <v>1.1673860352113592</v>
      </c>
      <c r="J25" s="162">
        <f t="shared" si="4"/>
        <v>1.2346519809427581</v>
      </c>
      <c r="K25" s="162">
        <f t="shared" si="5"/>
        <v>0.94551829441035207</v>
      </c>
    </row>
    <row r="26" spans="1:11" ht="15" thickTop="1">
      <c r="A26" s="190" t="s">
        <v>382</v>
      </c>
      <c r="B26" s="190"/>
      <c r="C26" s="190"/>
      <c r="D26" s="190"/>
      <c r="E26" s="190"/>
      <c r="F26" s="190"/>
      <c r="G26" s="190"/>
      <c r="H26" s="190"/>
      <c r="I26" s="190"/>
    </row>
    <row r="27" spans="1:11">
      <c r="A27" s="190"/>
      <c r="B27" s="190"/>
      <c r="C27" s="190"/>
      <c r="D27" s="190"/>
      <c r="E27" s="190"/>
      <c r="F27" s="190"/>
      <c r="G27" s="190"/>
      <c r="H27" s="190"/>
      <c r="I27" s="190"/>
    </row>
  </sheetData>
  <mergeCells count="1">
    <mergeCell ref="A26:I27"/>
  </mergeCells>
  <hyperlinks>
    <hyperlink ref="J1" location="Índice!A1" display="ÍNDICE" xr:uid="{D46B7910-A567-4C6F-99EA-AC92408C6EE9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4A588-5D75-4157-AAFB-37CBFDFA4D34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92AADB0A-DC53-431A-A9A3-5A8539F783F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A21F-1298-4D15-A22A-208AF2234848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B42A9CE1-304A-4B54-8204-6295716158DE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58459-30BE-46BE-B45E-D9CA8A85DB98}">
  <sheetPr>
    <tabColor rgb="FF40A682"/>
  </sheetPr>
  <dimension ref="A1:M8"/>
  <sheetViews>
    <sheetView workbookViewId="0">
      <selection activeCell="M2" sqref="M2"/>
    </sheetView>
  </sheetViews>
  <sheetFormatPr defaultColWidth="11.42578125" defaultRowHeight="14.45"/>
  <cols>
    <col min="1" max="1" width="21.42578125" customWidth="1"/>
    <col min="2" max="2" width="17" customWidth="1"/>
    <col min="3" max="3" width="18.85546875" customWidth="1"/>
  </cols>
  <sheetData>
    <row r="1" spans="1:13" ht="21">
      <c r="A1" s="16" t="s">
        <v>82</v>
      </c>
    </row>
    <row r="2" spans="1:13" ht="15.95" thickBot="1">
      <c r="A2" s="17" t="s">
        <v>83</v>
      </c>
      <c r="M2" s="108" t="s">
        <v>54</v>
      </c>
    </row>
    <row r="3" spans="1:13" ht="15" thickTop="1">
      <c r="A3" s="171" t="s">
        <v>84</v>
      </c>
      <c r="B3" s="170" t="s">
        <v>85</v>
      </c>
      <c r="C3" s="170"/>
    </row>
    <row r="4" spans="1:13">
      <c r="A4" s="172"/>
      <c r="B4" s="40" t="s">
        <v>86</v>
      </c>
      <c r="C4" s="40" t="s">
        <v>87</v>
      </c>
    </row>
    <row r="5" spans="1:13">
      <c r="A5" s="38" t="s">
        <v>88</v>
      </c>
      <c r="B5" s="36">
        <v>0.17</v>
      </c>
      <c r="C5" s="36">
        <v>0.13</v>
      </c>
    </row>
    <row r="6" spans="1:13">
      <c r="A6" t="s">
        <v>89</v>
      </c>
      <c r="B6" s="36">
        <v>0.83</v>
      </c>
      <c r="C6" s="36">
        <v>0.54</v>
      </c>
    </row>
    <row r="7" spans="1:13" ht="15" thickBot="1">
      <c r="A7" s="27" t="s">
        <v>90</v>
      </c>
      <c r="B7" s="21" t="s">
        <v>91</v>
      </c>
      <c r="C7" s="37">
        <v>0.33</v>
      </c>
    </row>
    <row r="8" spans="1:13" ht="15" thickTop="1">
      <c r="A8" t="s">
        <v>92</v>
      </c>
    </row>
  </sheetData>
  <mergeCells count="2">
    <mergeCell ref="B3:C3"/>
    <mergeCell ref="A3:A4"/>
  </mergeCells>
  <hyperlinks>
    <hyperlink ref="M2" location="Índice!A1" display="ÍNDICE" xr:uid="{CE0CEDB1-2938-432F-B322-FF3F5C79BF0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0E9FB-31B4-4356-9A1D-1DA391EEC026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108" t="s">
        <v>54</v>
      </c>
    </row>
  </sheetData>
  <hyperlinks>
    <hyperlink ref="O1" location="Índice!A1" display="ÍNDICE" xr:uid="{0CE20059-6511-4165-89D0-B2729EFC228A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naomi castaneda</cp:lastModifiedBy>
  <cp:revision/>
  <dcterms:created xsi:type="dcterms:W3CDTF">2023-10-11T01:00:55Z</dcterms:created>
  <dcterms:modified xsi:type="dcterms:W3CDTF">2023-11-21T19:35:42Z</dcterms:modified>
  <cp:category/>
  <cp:contentStatus/>
</cp:coreProperties>
</file>