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850b13eb9d9f1d/Base de datos ASES UCA 2015 - 2023/"/>
    </mc:Choice>
  </mc:AlternateContent>
  <xr:revisionPtr revIDLastSave="2650" documentId="8_{0BAF27C1-5DBA-43FC-A49F-3F2474B602B4}" xr6:coauthVersionLast="47" xr6:coauthVersionMax="47" xr10:uidLastSave="{591CC4E9-BFBA-4EB6-B709-0C29FB7902A9}"/>
  <bookViews>
    <workbookView xWindow="-110" yWindow="-110" windowWidth="19420" windowHeight="10300" xr2:uid="{ECB44B75-9929-44E4-B870-6126155F1F7E}"/>
  </bookViews>
  <sheets>
    <sheet name="Índice" sheetId="1" r:id="rId1"/>
    <sheet name="Cuadro 1.1." sheetId="2" r:id="rId2"/>
    <sheet name="Gráfica 1.1." sheetId="3" r:id="rId3"/>
    <sheet name="Cuadro 1.2." sheetId="4" r:id="rId4"/>
    <sheet name="Gráfica 1.2." sheetId="5" r:id="rId5"/>
    <sheet name="Cuadro 1.3." sheetId="6" r:id="rId6"/>
    <sheet name="Gráfica 1.3." sheetId="7" r:id="rId7"/>
    <sheet name="Cuadro 2.2." sheetId="8" r:id="rId8"/>
    <sheet name="Gráfica 2.2." sheetId="9" r:id="rId9"/>
    <sheet name="Cuadro 2.5." sheetId="10" r:id="rId10"/>
    <sheet name="Gráfica 2.5." sheetId="11" r:id="rId11"/>
    <sheet name="Cuadro 2.6." sheetId="12" r:id="rId12"/>
    <sheet name="Gráfica 2.6." sheetId="13" r:id="rId13"/>
    <sheet name="Gráfica 2.7. " sheetId="14" r:id="rId14"/>
    <sheet name="Gráfica 2.8." sheetId="15" r:id="rId15"/>
    <sheet name="Cuadro 2.7." sheetId="16" r:id="rId16"/>
    <sheet name="Gráfica 2.9." sheetId="17" r:id="rId17"/>
    <sheet name="Cuadro 2.8." sheetId="18" r:id="rId18"/>
    <sheet name="Gráfica 2.10." sheetId="19" r:id="rId19"/>
    <sheet name="Cuadro 2.9." sheetId="20" r:id="rId20"/>
    <sheet name="Cuadro 2.10." sheetId="21" r:id="rId21"/>
    <sheet name="Cuadro 2.11." sheetId="22" r:id="rId22"/>
    <sheet name="Tabla 2.1." sheetId="23" r:id="rId23"/>
    <sheet name="Tabla 2.2." sheetId="24" r:id="rId24"/>
    <sheet name="Tabla 2.3." sheetId="25" r:id="rId25"/>
    <sheet name="Tabla 2.4." sheetId="26" r:id="rId26"/>
    <sheet name="Tabla 2.5." sheetId="27" r:id="rId27"/>
    <sheet name="Tabla 2.6." sheetId="28" r:id="rId28"/>
    <sheet name="Tabla 2.7." sheetId="29" r:id="rId29"/>
    <sheet name="Tabla 2.8." sheetId="30" r:id="rId30"/>
    <sheet name="Cuadro 3.1." sheetId="32" r:id="rId31"/>
    <sheet name="Gráfica 3.1." sheetId="33" r:id="rId32"/>
    <sheet name="Cuadro 3.2." sheetId="34" r:id="rId33"/>
    <sheet name="Gráfica 3.2." sheetId="35" r:id="rId34"/>
    <sheet name="Cuadro 3.3." sheetId="36" r:id="rId35"/>
    <sheet name="Gráfica 3.3." sheetId="37" r:id="rId36"/>
    <sheet name="Tabla 3.1." sheetId="31" r:id="rId37"/>
    <sheet name="Tabla 3.2." sheetId="40" r:id="rId38"/>
    <sheet name="Tabla 3.3." sheetId="38" r:id="rId39"/>
    <sheet name="Tabla 3.4." sheetId="41" r:id="rId40"/>
    <sheet name="Tabla 3.5." sheetId="42" r:id="rId41"/>
    <sheet name="Cuadro 4.1." sheetId="43" r:id="rId42"/>
    <sheet name="Gráfica 4.1." sheetId="44" r:id="rId43"/>
    <sheet name="Cuadro 4.2." sheetId="45" r:id="rId44"/>
    <sheet name="Cuadro 4.3." sheetId="46" r:id="rId45"/>
    <sheet name="Gráfica 4.3." sheetId="47" r:id="rId46"/>
    <sheet name="Cuadro 4.4." sheetId="48" r:id="rId47"/>
    <sheet name="Gráfica 4.4." sheetId="49" r:id="rId48"/>
    <sheet name="Tabla 4.1." sheetId="50" r:id="rId49"/>
    <sheet name="Tabla 4.2." sheetId="52" r:id="rId50"/>
    <sheet name="Tabla 4.3." sheetId="53" r:id="rId51"/>
    <sheet name="Cuadro 5.4." sheetId="54" r:id="rId52"/>
    <sheet name="Gráfica 5.4." sheetId="55" r:id="rId53"/>
    <sheet name="Cuadro 5.5." sheetId="56" r:id="rId54"/>
    <sheet name="Gráfica 5.5." sheetId="57" r:id="rId55"/>
    <sheet name="Cuadro 6.1." sheetId="58" r:id="rId56"/>
    <sheet name="Gráfica 6.1." sheetId="59" r:id="rId57"/>
    <sheet name="Cuadro 6.2." sheetId="60" r:id="rId58"/>
    <sheet name="Gráfica 6.2." sheetId="61" r:id="rId59"/>
    <sheet name="Cuadro 6.5." sheetId="62" r:id="rId60"/>
    <sheet name="Gráfica 6.5." sheetId="63" r:id="rId61"/>
    <sheet name="Tabla 6.1." sheetId="64" r:id="rId62"/>
    <sheet name="Tabla 6.2." sheetId="65" r:id="rId63"/>
    <sheet name="Tabla 6.3." sheetId="66" r:id="rId64"/>
    <sheet name="Tabla 6.4." sheetId="67" r:id="rId65"/>
    <sheet name="Tabla 6.5." sheetId="68" r:id="rId66"/>
    <sheet name="Tabla 6.6." sheetId="69" r:id="rId67"/>
    <sheet name="Tabla 6.7" sheetId="70" r:id="rId68"/>
    <sheet name="Tabla 6.8." sheetId="71" r:id="rId69"/>
    <sheet name="Tabla 6.9." sheetId="72" r:id="rId70"/>
    <sheet name="Tabla 6.10." sheetId="73" r:id="rId71"/>
    <sheet name="Tabla 6.11." sheetId="75" r:id="rId72"/>
    <sheet name="Cuadro 7.1." sheetId="76" r:id="rId73"/>
    <sheet name="Gráfica 7.1." sheetId="78" r:id="rId74"/>
    <sheet name="Cuadro 7.2." sheetId="79" r:id="rId75"/>
    <sheet name="Gráfica 7.2." sheetId="80" r:id="rId76"/>
    <sheet name="Cuadro 7.3." sheetId="81" r:id="rId77"/>
    <sheet name="Gráfica 7.3." sheetId="82" r:id="rId78"/>
    <sheet name="Cuadro 7.4." sheetId="83" r:id="rId79"/>
    <sheet name="Gráfica 7.4." sheetId="84" r:id="rId80"/>
    <sheet name="Tabla 7.1" sheetId="85" r:id="rId81"/>
    <sheet name="Tabla 7.2." sheetId="86" r:id="rId8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85" l="1"/>
  <c r="N10" i="85"/>
  <c r="L10" i="85"/>
  <c r="K10" i="85"/>
  <c r="O9" i="85"/>
  <c r="N9" i="85"/>
  <c r="L9" i="85"/>
  <c r="K9" i="85"/>
  <c r="O8" i="85"/>
  <c r="N8" i="85"/>
  <c r="L8" i="85"/>
  <c r="K8" i="85"/>
  <c r="O7" i="85"/>
  <c r="N7" i="85"/>
  <c r="L7" i="85"/>
  <c r="K7" i="85"/>
  <c r="O6" i="85"/>
  <c r="N6" i="85"/>
  <c r="L6" i="85"/>
  <c r="K6" i="85"/>
  <c r="O5" i="85"/>
  <c r="N5" i="85"/>
  <c r="L5" i="85"/>
  <c r="K5" i="85"/>
  <c r="I10" i="85"/>
  <c r="M10" i="85" s="1"/>
  <c r="E10" i="85"/>
  <c r="J10" i="85" s="1"/>
  <c r="I9" i="85"/>
  <c r="M9" i="85" s="1"/>
  <c r="E9" i="85"/>
  <c r="J9" i="85" s="1"/>
  <c r="I8" i="85"/>
  <c r="M8" i="85" s="1"/>
  <c r="E8" i="85"/>
  <c r="J8" i="85" s="1"/>
  <c r="I7" i="85"/>
  <c r="M7" i="85" s="1"/>
  <c r="E7" i="85"/>
  <c r="J7" i="85" s="1"/>
  <c r="I6" i="85"/>
  <c r="M6" i="85" s="1"/>
  <c r="E6" i="85"/>
  <c r="J6" i="85" s="1"/>
  <c r="I5" i="85"/>
  <c r="M5" i="85" s="1"/>
  <c r="E5" i="85"/>
  <c r="J5" i="85" s="1"/>
  <c r="F18" i="81"/>
  <c r="E18" i="81"/>
  <c r="F17" i="81"/>
  <c r="E17" i="81"/>
  <c r="F16" i="81"/>
  <c r="E16" i="81"/>
  <c r="F15" i="81"/>
  <c r="E15" i="81"/>
  <c r="F14" i="81"/>
  <c r="E14" i="81"/>
  <c r="F13" i="81"/>
  <c r="E13" i="81"/>
  <c r="F12" i="81"/>
  <c r="E12" i="81"/>
  <c r="F11" i="81"/>
  <c r="E11" i="81"/>
  <c r="F10" i="81"/>
  <c r="E10" i="81"/>
  <c r="F9" i="81"/>
  <c r="E9" i="81"/>
  <c r="F8" i="81"/>
  <c r="E8" i="81"/>
  <c r="F7" i="81"/>
  <c r="E7" i="81"/>
  <c r="F6" i="81"/>
  <c r="E6" i="81"/>
  <c r="F5" i="81"/>
  <c r="E5" i="81"/>
  <c r="F4" i="81"/>
  <c r="E4" i="81"/>
  <c r="D25" i="79"/>
  <c r="D24" i="79"/>
  <c r="D23" i="79"/>
  <c r="D22" i="79"/>
  <c r="D21" i="79"/>
  <c r="D20" i="79"/>
  <c r="D19" i="79"/>
  <c r="D18" i="79"/>
  <c r="D17" i="79"/>
  <c r="D16" i="79"/>
  <c r="D15" i="79"/>
  <c r="D14" i="79"/>
  <c r="D13" i="79"/>
  <c r="D12" i="79"/>
  <c r="D11" i="79"/>
  <c r="D10" i="79"/>
  <c r="D9" i="79"/>
  <c r="D8" i="79"/>
  <c r="D7" i="79"/>
  <c r="D6" i="79"/>
  <c r="D5" i="79"/>
  <c r="D4" i="79"/>
  <c r="H4" i="70" l="1"/>
  <c r="G4" i="70"/>
  <c r="F4" i="70"/>
  <c r="E4" i="70"/>
  <c r="D4" i="70"/>
  <c r="C4" i="70"/>
  <c r="B4" i="70"/>
  <c r="H8" i="69"/>
  <c r="G8" i="69"/>
  <c r="F8" i="69"/>
  <c r="E8" i="69"/>
  <c r="D8" i="69"/>
  <c r="C8" i="69"/>
  <c r="B8" i="69"/>
  <c r="D15" i="49" l="1"/>
  <c r="D14" i="49"/>
  <c r="D13" i="49"/>
  <c r="D12" i="49"/>
  <c r="D11" i="49"/>
  <c r="D10" i="49"/>
  <c r="D9" i="49"/>
  <c r="D8" i="49"/>
  <c r="D7" i="49"/>
  <c r="D6" i="49"/>
  <c r="D5" i="49"/>
  <c r="C14" i="48"/>
  <c r="C13" i="48"/>
  <c r="C12" i="48"/>
  <c r="C11" i="48"/>
  <c r="C10" i="48"/>
  <c r="C9" i="48"/>
  <c r="C8" i="48"/>
  <c r="C7" i="48"/>
  <c r="C6" i="48"/>
  <c r="C5" i="48"/>
  <c r="C4" i="48"/>
  <c r="C19" i="45"/>
  <c r="B19" i="45"/>
  <c r="B20" i="45" s="1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19" i="45" s="1"/>
  <c r="C20" i="45" s="1"/>
  <c r="B6" i="43"/>
  <c r="F8" i="43"/>
  <c r="G12" i="43" s="1"/>
  <c r="D8" i="43"/>
  <c r="D12" i="43" s="1"/>
  <c r="B8" i="43"/>
  <c r="C12" i="43" s="1"/>
  <c r="F6" i="43"/>
  <c r="F9" i="43" s="1"/>
  <c r="D6" i="43"/>
  <c r="E9" i="43" s="1"/>
  <c r="B9" i="43"/>
  <c r="F10" i="40"/>
  <c r="E10" i="40"/>
  <c r="F9" i="40"/>
  <c r="E9" i="40"/>
  <c r="F8" i="40"/>
  <c r="E8" i="40"/>
  <c r="F7" i="40"/>
  <c r="E7" i="40"/>
  <c r="F6" i="40"/>
  <c r="E6" i="40"/>
  <c r="F5" i="40"/>
  <c r="E5" i="40"/>
  <c r="F4" i="40"/>
  <c r="E4" i="40"/>
  <c r="E11" i="36"/>
  <c r="D11" i="36"/>
  <c r="E10" i="36"/>
  <c r="D10" i="36"/>
  <c r="E9" i="36"/>
  <c r="D9" i="36"/>
  <c r="E8" i="36"/>
  <c r="D8" i="36"/>
  <c r="E7" i="36"/>
  <c r="D7" i="36"/>
  <c r="E6" i="36"/>
  <c r="D6" i="36"/>
  <c r="E5" i="36"/>
  <c r="D5" i="36"/>
  <c r="E31" i="34"/>
  <c r="D31" i="34"/>
  <c r="E30" i="34"/>
  <c r="D30" i="34"/>
  <c r="E29" i="34"/>
  <c r="D29" i="34"/>
  <c r="E28" i="34"/>
  <c r="D28" i="34"/>
  <c r="E27" i="34"/>
  <c r="D27" i="34"/>
  <c r="E26" i="34"/>
  <c r="D26" i="34"/>
  <c r="E25" i="34"/>
  <c r="D25" i="34"/>
  <c r="E24" i="34"/>
  <c r="D24" i="34"/>
  <c r="E23" i="34"/>
  <c r="D23" i="34"/>
  <c r="E22" i="34"/>
  <c r="D22" i="34"/>
  <c r="E21" i="34"/>
  <c r="D21" i="34"/>
  <c r="E20" i="34"/>
  <c r="D20" i="34"/>
  <c r="E19" i="34"/>
  <c r="D19" i="34"/>
  <c r="E18" i="34"/>
  <c r="D18" i="34"/>
  <c r="E17" i="34"/>
  <c r="D17" i="34"/>
  <c r="E16" i="34"/>
  <c r="D16" i="34"/>
  <c r="E15" i="34"/>
  <c r="D15" i="34"/>
  <c r="E14" i="34"/>
  <c r="D14" i="34"/>
  <c r="E13" i="34"/>
  <c r="D13" i="34"/>
  <c r="E12" i="34"/>
  <c r="D12" i="34"/>
  <c r="E11" i="34"/>
  <c r="D11" i="34"/>
  <c r="E10" i="34"/>
  <c r="D10" i="34"/>
  <c r="E9" i="34"/>
  <c r="D9" i="34"/>
  <c r="E8" i="34"/>
  <c r="D8" i="34"/>
  <c r="E7" i="34"/>
  <c r="D7" i="34"/>
  <c r="E6" i="34"/>
  <c r="D6" i="34"/>
  <c r="E5" i="34"/>
  <c r="D5" i="34"/>
  <c r="D31" i="32"/>
  <c r="E30" i="32"/>
  <c r="D30" i="32"/>
  <c r="E29" i="32"/>
  <c r="D29" i="32"/>
  <c r="E28" i="32"/>
  <c r="D28" i="32"/>
  <c r="E27" i="32"/>
  <c r="D27" i="32"/>
  <c r="E26" i="32"/>
  <c r="D26" i="32"/>
  <c r="E25" i="32"/>
  <c r="D25" i="32"/>
  <c r="E24" i="32"/>
  <c r="D24" i="32"/>
  <c r="E23" i="32"/>
  <c r="D23" i="32"/>
  <c r="A23" i="32"/>
  <c r="A24" i="32" s="1"/>
  <c r="A25" i="32" s="1"/>
  <c r="A26" i="32" s="1"/>
  <c r="A27" i="32" s="1"/>
  <c r="A28" i="32" s="1"/>
  <c r="A29" i="32" s="1"/>
  <c r="A30" i="32" s="1"/>
  <c r="A31" i="32" s="1"/>
  <c r="E22" i="32"/>
  <c r="D22" i="32"/>
  <c r="E21" i="32"/>
  <c r="D21" i="32"/>
  <c r="E20" i="32"/>
  <c r="D20" i="32"/>
  <c r="E19" i="32"/>
  <c r="D19" i="32"/>
  <c r="E18" i="32"/>
  <c r="D18" i="32"/>
  <c r="E17" i="32"/>
  <c r="D17" i="32"/>
  <c r="E16" i="32"/>
  <c r="D16" i="32"/>
  <c r="E15" i="32"/>
  <c r="D15" i="32"/>
  <c r="E14" i="32"/>
  <c r="D14" i="32"/>
  <c r="E13" i="32"/>
  <c r="D13" i="32"/>
  <c r="E12" i="32"/>
  <c r="D12" i="32"/>
  <c r="E11" i="32"/>
  <c r="D11" i="32"/>
  <c r="E10" i="32"/>
  <c r="D10" i="32"/>
  <c r="E9" i="32"/>
  <c r="D9" i="32"/>
  <c r="E8" i="32"/>
  <c r="D8" i="32"/>
  <c r="E7" i="32"/>
  <c r="D7" i="32"/>
  <c r="E6" i="32"/>
  <c r="D6" i="32"/>
  <c r="E5" i="32"/>
  <c r="D5" i="32"/>
  <c r="C9" i="43" l="1"/>
  <c r="D9" i="43"/>
  <c r="G9" i="43"/>
  <c r="B10" i="43"/>
  <c r="C10" i="43"/>
  <c r="D10" i="43"/>
  <c r="E10" i="43"/>
  <c r="F10" i="43"/>
  <c r="B12" i="43"/>
  <c r="E12" i="43"/>
  <c r="G10" i="43"/>
  <c r="F12" i="43"/>
  <c r="S5" i="28"/>
  <c r="V5" i="28" s="1"/>
  <c r="R5" i="28"/>
  <c r="J10" i="28" s="1"/>
  <c r="P5" i="28"/>
  <c r="K5" i="28"/>
  <c r="M5" i="28" s="1"/>
  <c r="J5" i="28"/>
  <c r="L5" i="28" s="1"/>
  <c r="T4" i="28"/>
  <c r="P4" i="28"/>
  <c r="K4" i="28"/>
  <c r="M4" i="28" s="1"/>
  <c r="J4" i="28"/>
  <c r="L4" i="28" s="1"/>
  <c r="K10" i="28"/>
  <c r="I10" i="28"/>
  <c r="H10" i="28"/>
  <c r="E10" i="28"/>
  <c r="G10" i="28" s="1"/>
  <c r="D10" i="28"/>
  <c r="F10" i="28" s="1"/>
  <c r="C10" i="28"/>
  <c r="B10" i="28"/>
  <c r="K9" i="28"/>
  <c r="J9" i="28"/>
  <c r="I9" i="28"/>
  <c r="H9" i="28"/>
  <c r="E9" i="28"/>
  <c r="G9" i="28" s="1"/>
  <c r="D9" i="28"/>
  <c r="F9" i="28" s="1"/>
  <c r="C9" i="28"/>
  <c r="B9" i="28"/>
  <c r="B11" i="43" l="1"/>
  <c r="F11" i="43"/>
  <c r="D11" i="43"/>
  <c r="T5" i="28"/>
  <c r="S24" i="22"/>
  <c r="V24" i="22" s="1"/>
  <c r="R24" i="22"/>
  <c r="P24" i="22"/>
  <c r="K24" i="22"/>
  <c r="M24" i="22" s="1"/>
  <c r="J24" i="22"/>
  <c r="L24" i="22" s="1"/>
  <c r="S23" i="22"/>
  <c r="O23" i="22"/>
  <c r="K23" i="22"/>
  <c r="M23" i="22" s="1"/>
  <c r="J23" i="22"/>
  <c r="L23" i="22" s="1"/>
  <c r="S22" i="22"/>
  <c r="O22" i="22"/>
  <c r="N22" i="22"/>
  <c r="K22" i="22"/>
  <c r="M22" i="22" s="1"/>
  <c r="J22" i="22"/>
  <c r="L22" i="22" s="1"/>
  <c r="S21" i="22"/>
  <c r="O21" i="22"/>
  <c r="N21" i="22"/>
  <c r="K21" i="22"/>
  <c r="M21" i="22" s="1"/>
  <c r="J21" i="22"/>
  <c r="L21" i="22" s="1"/>
  <c r="S20" i="22"/>
  <c r="O20" i="22"/>
  <c r="N20" i="22" s="1"/>
  <c r="K20" i="22"/>
  <c r="M20" i="22" s="1"/>
  <c r="J20" i="22"/>
  <c r="L20" i="22" s="1"/>
  <c r="T19" i="22"/>
  <c r="P19" i="22"/>
  <c r="K19" i="22"/>
  <c r="M19" i="22" s="1"/>
  <c r="J19" i="22"/>
  <c r="L19" i="22" s="1"/>
  <c r="T18" i="22"/>
  <c r="P18" i="22"/>
  <c r="K18" i="22"/>
  <c r="M18" i="22" s="1"/>
  <c r="J18" i="22"/>
  <c r="L18" i="22" s="1"/>
  <c r="T17" i="22"/>
  <c r="P17" i="22"/>
  <c r="K17" i="22"/>
  <c r="M17" i="22" s="1"/>
  <c r="J17" i="22"/>
  <c r="L17" i="22" s="1"/>
  <c r="T16" i="22"/>
  <c r="P16" i="22"/>
  <c r="K16" i="22"/>
  <c r="M16" i="22" s="1"/>
  <c r="J16" i="22"/>
  <c r="L16" i="22" s="1"/>
  <c r="T15" i="22"/>
  <c r="P15" i="22"/>
  <c r="K15" i="22"/>
  <c r="M15" i="22" s="1"/>
  <c r="J15" i="22"/>
  <c r="L15" i="22" s="1"/>
  <c r="T14" i="22"/>
  <c r="P14" i="22"/>
  <c r="K14" i="22"/>
  <c r="M14" i="22" s="1"/>
  <c r="J14" i="22"/>
  <c r="L14" i="22" s="1"/>
  <c r="T13" i="22"/>
  <c r="P13" i="22"/>
  <c r="K13" i="22"/>
  <c r="M13" i="22" s="1"/>
  <c r="J13" i="22"/>
  <c r="L13" i="22" s="1"/>
  <c r="T12" i="22"/>
  <c r="P12" i="22"/>
  <c r="K12" i="22"/>
  <c r="M12" i="22" s="1"/>
  <c r="J12" i="22"/>
  <c r="L12" i="22" s="1"/>
  <c r="T11" i="22"/>
  <c r="P11" i="22"/>
  <c r="K11" i="22"/>
  <c r="M11" i="22" s="1"/>
  <c r="J11" i="22"/>
  <c r="L11" i="22" s="1"/>
  <c r="T10" i="22"/>
  <c r="P10" i="22"/>
  <c r="L10" i="22"/>
  <c r="K10" i="22"/>
  <c r="M10" i="22" s="1"/>
  <c r="J10" i="22"/>
  <c r="T9" i="22"/>
  <c r="P9" i="22"/>
  <c r="K9" i="22"/>
  <c r="M9" i="22" s="1"/>
  <c r="J9" i="22"/>
  <c r="L9" i="22" s="1"/>
  <c r="T8" i="22"/>
  <c r="P8" i="22"/>
  <c r="K8" i="22"/>
  <c r="M8" i="22" s="1"/>
  <c r="J8" i="22"/>
  <c r="L8" i="22" s="1"/>
  <c r="T7" i="22"/>
  <c r="P7" i="22"/>
  <c r="K7" i="22"/>
  <c r="M7" i="22" s="1"/>
  <c r="J7" i="22"/>
  <c r="L7" i="22" s="1"/>
  <c r="T6" i="22"/>
  <c r="P6" i="22"/>
  <c r="K6" i="22"/>
  <c r="M6" i="22" s="1"/>
  <c r="J6" i="22"/>
  <c r="L6" i="22" s="1"/>
  <c r="T5" i="22"/>
  <c r="P5" i="22"/>
  <c r="K5" i="22"/>
  <c r="M5" i="22" s="1"/>
  <c r="J5" i="22"/>
  <c r="L5" i="22" s="1"/>
  <c r="AF25" i="21"/>
  <c r="AC25" i="21"/>
  <c r="Z25" i="21"/>
  <c r="W25" i="21"/>
  <c r="T25" i="21"/>
  <c r="Q25" i="21"/>
  <c r="K25" i="21"/>
  <c r="H25" i="21"/>
  <c r="D25" i="21"/>
  <c r="E25" i="21" s="1"/>
  <c r="C25" i="21"/>
  <c r="AF24" i="21"/>
  <c r="AC24" i="21"/>
  <c r="Z24" i="21"/>
  <c r="W24" i="21"/>
  <c r="T24" i="21"/>
  <c r="Q24" i="21"/>
  <c r="K24" i="21"/>
  <c r="H24" i="21"/>
  <c r="D24" i="21"/>
  <c r="C24" i="21"/>
  <c r="B24" i="21"/>
  <c r="AC23" i="21"/>
  <c r="Z23" i="21"/>
  <c r="W23" i="21"/>
  <c r="T23" i="21"/>
  <c r="Q23" i="21"/>
  <c r="N23" i="21"/>
  <c r="K23" i="21"/>
  <c r="H23" i="21"/>
  <c r="D23" i="21"/>
  <c r="C23" i="21"/>
  <c r="E23" i="21" s="1"/>
  <c r="AF22" i="21"/>
  <c r="AC22" i="21"/>
  <c r="Z22" i="21"/>
  <c r="W22" i="21"/>
  <c r="T22" i="21"/>
  <c r="Q22" i="21"/>
  <c r="K22" i="21"/>
  <c r="H22" i="21"/>
  <c r="D22" i="21"/>
  <c r="C22" i="21"/>
  <c r="B22" i="21" s="1"/>
  <c r="AF21" i="21"/>
  <c r="AC21" i="21"/>
  <c r="Z21" i="21"/>
  <c r="W21" i="21"/>
  <c r="T21" i="21"/>
  <c r="Q21" i="21"/>
  <c r="N21" i="21"/>
  <c r="K21" i="21"/>
  <c r="H21" i="21"/>
  <c r="D21" i="21"/>
  <c r="C21" i="21"/>
  <c r="B21" i="21"/>
  <c r="AF20" i="21"/>
  <c r="AC20" i="21"/>
  <c r="Z20" i="21"/>
  <c r="W20" i="21"/>
  <c r="T20" i="21"/>
  <c r="Q20" i="21"/>
  <c r="N20" i="21"/>
  <c r="K20" i="21"/>
  <c r="H20" i="21"/>
  <c r="D20" i="21"/>
  <c r="C20" i="21"/>
  <c r="B20" i="21" s="1"/>
  <c r="AF19" i="21"/>
  <c r="AC19" i="21"/>
  <c r="Z19" i="21"/>
  <c r="W19" i="21"/>
  <c r="T19" i="21"/>
  <c r="Q19" i="21"/>
  <c r="N19" i="21"/>
  <c r="K19" i="21"/>
  <c r="H19" i="21"/>
  <c r="D19" i="21"/>
  <c r="C19" i="21"/>
  <c r="B19" i="21"/>
  <c r="AF18" i="21"/>
  <c r="AC18" i="21"/>
  <c r="Z18" i="21"/>
  <c r="W18" i="21"/>
  <c r="T18" i="21"/>
  <c r="Q18" i="21"/>
  <c r="N18" i="21"/>
  <c r="K18" i="21"/>
  <c r="H18" i="21"/>
  <c r="D18" i="21"/>
  <c r="B18" i="21" s="1"/>
  <c r="C18" i="21"/>
  <c r="AF17" i="21"/>
  <c r="AC17" i="21"/>
  <c r="Z17" i="21"/>
  <c r="W17" i="21"/>
  <c r="T17" i="21"/>
  <c r="Q17" i="21"/>
  <c r="N17" i="21"/>
  <c r="K17" i="21"/>
  <c r="H17" i="21"/>
  <c r="D17" i="21"/>
  <c r="C17" i="21"/>
  <c r="B17" i="21" s="1"/>
  <c r="AF16" i="21"/>
  <c r="AC16" i="21"/>
  <c r="Z16" i="21"/>
  <c r="W16" i="21"/>
  <c r="T16" i="21"/>
  <c r="Q16" i="21"/>
  <c r="N16" i="21"/>
  <c r="K16" i="21"/>
  <c r="H16" i="21"/>
  <c r="D16" i="21"/>
  <c r="E16" i="21" s="1"/>
  <c r="C16" i="21"/>
  <c r="B16" i="21" s="1"/>
  <c r="AF15" i="21"/>
  <c r="AC15" i="21"/>
  <c r="Z15" i="21"/>
  <c r="W15" i="21"/>
  <c r="T15" i="21"/>
  <c r="Q15" i="21"/>
  <c r="N15" i="21"/>
  <c r="K15" i="21"/>
  <c r="H15" i="21"/>
  <c r="D15" i="21"/>
  <c r="E15" i="21" s="1"/>
  <c r="C15" i="21"/>
  <c r="B15" i="21"/>
  <c r="AF14" i="21"/>
  <c r="AC14" i="21"/>
  <c r="Z14" i="21"/>
  <c r="W14" i="21"/>
  <c r="T14" i="21"/>
  <c r="Q14" i="21"/>
  <c r="N14" i="21"/>
  <c r="K14" i="21"/>
  <c r="H14" i="21"/>
  <c r="D14" i="21"/>
  <c r="E14" i="21" s="1"/>
  <c r="C14" i="21"/>
  <c r="AF13" i="21"/>
  <c r="AC13" i="21"/>
  <c r="Z13" i="21"/>
  <c r="W13" i="21"/>
  <c r="T13" i="21"/>
  <c r="Q13" i="21"/>
  <c r="N13" i="21"/>
  <c r="K13" i="21"/>
  <c r="H13" i="21"/>
  <c r="D13" i="21"/>
  <c r="C13" i="21"/>
  <c r="B13" i="21"/>
  <c r="AF12" i="21"/>
  <c r="AC12" i="21"/>
  <c r="Z12" i="21"/>
  <c r="W12" i="21"/>
  <c r="T12" i="21"/>
  <c r="Q12" i="21"/>
  <c r="N12" i="21"/>
  <c r="K12" i="21"/>
  <c r="H12" i="21"/>
  <c r="D12" i="21"/>
  <c r="E12" i="21" s="1"/>
  <c r="C12" i="21"/>
  <c r="AF11" i="21"/>
  <c r="AC11" i="21"/>
  <c r="Z11" i="21"/>
  <c r="W11" i="21"/>
  <c r="T11" i="21"/>
  <c r="Q11" i="21"/>
  <c r="N11" i="21"/>
  <c r="K11" i="21"/>
  <c r="H11" i="21"/>
  <c r="D11" i="21"/>
  <c r="C11" i="21"/>
  <c r="B11" i="21"/>
  <c r="AF10" i="21"/>
  <c r="AC10" i="21"/>
  <c r="Z10" i="21"/>
  <c r="W10" i="21"/>
  <c r="T10" i="21"/>
  <c r="Q10" i="21"/>
  <c r="N10" i="21"/>
  <c r="K10" i="21"/>
  <c r="H10" i="21"/>
  <c r="D10" i="21"/>
  <c r="C10" i="21"/>
  <c r="E10" i="21" s="1"/>
  <c r="AF9" i="21"/>
  <c r="AC9" i="21"/>
  <c r="Z9" i="21"/>
  <c r="W9" i="21"/>
  <c r="T9" i="21"/>
  <c r="Q9" i="21"/>
  <c r="N9" i="21"/>
  <c r="K9" i="21"/>
  <c r="H9" i="21"/>
  <c r="D9" i="21"/>
  <c r="C9" i="21"/>
  <c r="B9" i="21" s="1"/>
  <c r="AF8" i="21"/>
  <c r="AC8" i="21"/>
  <c r="Z8" i="21"/>
  <c r="W8" i="21"/>
  <c r="T8" i="21"/>
  <c r="Q8" i="21"/>
  <c r="N8" i="21"/>
  <c r="K8" i="21"/>
  <c r="H8" i="21"/>
  <c r="D8" i="21"/>
  <c r="C8" i="21"/>
  <c r="B8" i="21"/>
  <c r="AF7" i="21"/>
  <c r="AC7" i="21"/>
  <c r="Z7" i="21"/>
  <c r="W7" i="21"/>
  <c r="T7" i="21"/>
  <c r="Q7" i="21"/>
  <c r="N7" i="21"/>
  <c r="K7" i="21"/>
  <c r="H7" i="21"/>
  <c r="E7" i="21"/>
  <c r="D7" i="21"/>
  <c r="C7" i="21"/>
  <c r="B7" i="21"/>
  <c r="AF6" i="21"/>
  <c r="AC6" i="21"/>
  <c r="Z6" i="21"/>
  <c r="W6" i="21"/>
  <c r="T6" i="21"/>
  <c r="Q6" i="21"/>
  <c r="N6" i="21"/>
  <c r="K6" i="21"/>
  <c r="H6" i="21"/>
  <c r="D6" i="21"/>
  <c r="C6" i="21"/>
  <c r="B6" i="21" s="1"/>
  <c r="D25" i="20"/>
  <c r="C25" i="20"/>
  <c r="B25" i="20" s="1"/>
  <c r="D24" i="20"/>
  <c r="C24" i="20"/>
  <c r="B24" i="20" s="1"/>
  <c r="D23" i="20"/>
  <c r="C23" i="20"/>
  <c r="B23" i="20"/>
  <c r="D22" i="20"/>
  <c r="C22" i="20"/>
  <c r="B22" i="20" s="1"/>
  <c r="D21" i="20"/>
  <c r="C21" i="20"/>
  <c r="B21" i="20" s="1"/>
  <c r="D20" i="20"/>
  <c r="C20" i="20"/>
  <c r="B20" i="20"/>
  <c r="D19" i="20"/>
  <c r="C19" i="20"/>
  <c r="B19" i="20" s="1"/>
  <c r="D18" i="20"/>
  <c r="C18" i="20"/>
  <c r="B18" i="20" s="1"/>
  <c r="D17" i="20"/>
  <c r="C17" i="20"/>
  <c r="B17" i="20"/>
  <c r="D16" i="20"/>
  <c r="C16" i="20"/>
  <c r="B16" i="20" s="1"/>
  <c r="D15" i="20"/>
  <c r="B15" i="20" s="1"/>
  <c r="C15" i="20"/>
  <c r="D14" i="20"/>
  <c r="C14" i="20"/>
  <c r="B14" i="20"/>
  <c r="D13" i="20"/>
  <c r="C13" i="20"/>
  <c r="B13" i="20" s="1"/>
  <c r="D12" i="20"/>
  <c r="B12" i="20" s="1"/>
  <c r="C12" i="20"/>
  <c r="D11" i="20"/>
  <c r="C11" i="20"/>
  <c r="B11" i="20"/>
  <c r="D10" i="20"/>
  <c r="C10" i="20"/>
  <c r="B10" i="20" s="1"/>
  <c r="D9" i="20"/>
  <c r="B9" i="20" s="1"/>
  <c r="C9" i="20"/>
  <c r="F8" i="20"/>
  <c r="D8" i="20" s="1"/>
  <c r="E8" i="20"/>
  <c r="C8" i="20" s="1"/>
  <c r="B8" i="20" s="1"/>
  <c r="D7" i="20"/>
  <c r="C7" i="20"/>
  <c r="B7" i="20"/>
  <c r="D6" i="20"/>
  <c r="C6" i="20"/>
  <c r="E12" i="18"/>
  <c r="D12" i="18"/>
  <c r="C12" i="18"/>
  <c r="B12" i="18"/>
  <c r="G17" i="8"/>
  <c r="E17" i="8"/>
  <c r="C17" i="8"/>
  <c r="G16" i="8"/>
  <c r="E16" i="8"/>
  <c r="C16" i="8"/>
  <c r="G15" i="8"/>
  <c r="E15" i="8"/>
  <c r="C15" i="8"/>
  <c r="G14" i="8"/>
  <c r="E14" i="8"/>
  <c r="C14" i="8"/>
  <c r="G13" i="8"/>
  <c r="E13" i="8"/>
  <c r="C13" i="8"/>
  <c r="G12" i="8"/>
  <c r="E12" i="8"/>
  <c r="C12" i="8"/>
  <c r="G11" i="8"/>
  <c r="E11" i="8"/>
  <c r="C11" i="8"/>
  <c r="G10" i="8"/>
  <c r="E10" i="8"/>
  <c r="C10" i="8"/>
  <c r="G9" i="8"/>
  <c r="E9" i="8"/>
  <c r="C9" i="8"/>
  <c r="G8" i="8"/>
  <c r="E8" i="8"/>
  <c r="C8" i="8"/>
  <c r="G7" i="8"/>
  <c r="E7" i="8"/>
  <c r="C7" i="8"/>
  <c r="G6" i="8"/>
  <c r="E6" i="8"/>
  <c r="C6" i="8"/>
  <c r="T21" i="22" l="1"/>
  <c r="P22" i="22"/>
  <c r="T22" i="22"/>
  <c r="P21" i="22"/>
  <c r="N23" i="22"/>
  <c r="P23" i="22" s="1"/>
  <c r="T20" i="22"/>
  <c r="P20" i="22"/>
  <c r="T24" i="22"/>
  <c r="E21" i="21"/>
  <c r="E13" i="21"/>
  <c r="E17" i="21"/>
  <c r="E19" i="21"/>
  <c r="E9" i="21"/>
  <c r="E11" i="21"/>
  <c r="E24" i="21"/>
  <c r="E6" i="21"/>
  <c r="E8" i="21"/>
  <c r="B14" i="21"/>
  <c r="B25" i="21"/>
  <c r="B10" i="21"/>
  <c r="B12" i="21"/>
  <c r="E18" i="21"/>
  <c r="E20" i="21"/>
  <c r="E22" i="21"/>
  <c r="B23" i="21"/>
  <c r="B6" i="20"/>
  <c r="T23" i="22" l="1"/>
  <c r="G69" i="6" l="1"/>
  <c r="F69" i="6"/>
  <c r="E69" i="6"/>
  <c r="H69" i="6" s="1"/>
  <c r="G68" i="6"/>
  <c r="F68" i="6"/>
  <c r="E68" i="6"/>
  <c r="H68" i="6" s="1"/>
  <c r="G67" i="6"/>
  <c r="F67" i="6"/>
  <c r="E67" i="6"/>
  <c r="G66" i="6"/>
  <c r="F66" i="6"/>
  <c r="E66" i="6"/>
  <c r="H66" i="6" s="1"/>
  <c r="G65" i="6"/>
  <c r="F65" i="6"/>
  <c r="E65" i="6"/>
  <c r="H65" i="6" s="1"/>
  <c r="G64" i="6"/>
  <c r="F64" i="6"/>
  <c r="E64" i="6"/>
  <c r="G63" i="6"/>
  <c r="F63" i="6"/>
  <c r="E63" i="6"/>
  <c r="H63" i="6" s="1"/>
  <c r="G62" i="6"/>
  <c r="F62" i="6"/>
  <c r="E62" i="6"/>
  <c r="H62" i="6" s="1"/>
  <c r="G61" i="6"/>
  <c r="F61" i="6"/>
  <c r="E61" i="6"/>
  <c r="H61" i="6" s="1"/>
  <c r="G60" i="6"/>
  <c r="F60" i="6"/>
  <c r="E60" i="6"/>
  <c r="H60" i="6" s="1"/>
  <c r="G59" i="6"/>
  <c r="F59" i="6"/>
  <c r="E59" i="6"/>
  <c r="G58" i="6"/>
  <c r="F58" i="6"/>
  <c r="E58" i="6"/>
  <c r="H58" i="6" s="1"/>
  <c r="G57" i="6"/>
  <c r="F57" i="6"/>
  <c r="E57" i="6"/>
  <c r="H57" i="6" s="1"/>
  <c r="G56" i="6"/>
  <c r="F56" i="6"/>
  <c r="E56" i="6"/>
  <c r="G55" i="6"/>
  <c r="F55" i="6"/>
  <c r="E55" i="6"/>
  <c r="H55" i="6" s="1"/>
  <c r="G54" i="6"/>
  <c r="F54" i="6"/>
  <c r="E54" i="6"/>
  <c r="H54" i="6" s="1"/>
  <c r="G53" i="6"/>
  <c r="F53" i="6"/>
  <c r="E53" i="6"/>
  <c r="H53" i="6" s="1"/>
  <c r="G52" i="6"/>
  <c r="F52" i="6"/>
  <c r="E52" i="6"/>
  <c r="H52" i="6" s="1"/>
  <c r="G51" i="6"/>
  <c r="F51" i="6"/>
  <c r="E51" i="6"/>
  <c r="G50" i="6"/>
  <c r="F50" i="6"/>
  <c r="E50" i="6"/>
  <c r="H50" i="6" s="1"/>
  <c r="G49" i="6"/>
  <c r="F49" i="6"/>
  <c r="E49" i="6"/>
  <c r="H49" i="6" s="1"/>
  <c r="G48" i="6"/>
  <c r="F48" i="6"/>
  <c r="E48" i="6"/>
  <c r="G47" i="6"/>
  <c r="F47" i="6"/>
  <c r="E47" i="6"/>
  <c r="H47" i="6" s="1"/>
  <c r="G46" i="6"/>
  <c r="F46" i="6"/>
  <c r="E46" i="6"/>
  <c r="H46" i="6" s="1"/>
  <c r="G45" i="6"/>
  <c r="F45" i="6"/>
  <c r="E45" i="6"/>
  <c r="H45" i="6" s="1"/>
  <c r="G44" i="6"/>
  <c r="F44" i="6"/>
  <c r="E44" i="6"/>
  <c r="H44" i="6" s="1"/>
  <c r="G43" i="6"/>
  <c r="F43" i="6"/>
  <c r="E43" i="6"/>
  <c r="G42" i="6"/>
  <c r="F42" i="6"/>
  <c r="E42" i="6"/>
  <c r="H42" i="6" s="1"/>
  <c r="G41" i="6"/>
  <c r="F41" i="6"/>
  <c r="E41" i="6"/>
  <c r="H41" i="6" s="1"/>
  <c r="G40" i="6"/>
  <c r="F40" i="6"/>
  <c r="E40" i="6"/>
  <c r="G39" i="6"/>
  <c r="F39" i="6"/>
  <c r="E39" i="6"/>
  <c r="H39" i="6" s="1"/>
  <c r="G38" i="6"/>
  <c r="F38" i="6"/>
  <c r="E38" i="6"/>
  <c r="H38" i="6" s="1"/>
  <c r="G37" i="6"/>
  <c r="F37" i="6"/>
  <c r="E37" i="6"/>
  <c r="H37" i="6" s="1"/>
  <c r="G36" i="6"/>
  <c r="F36" i="6"/>
  <c r="E36" i="6"/>
  <c r="H36" i="6" s="1"/>
  <c r="G35" i="6"/>
  <c r="F35" i="6"/>
  <c r="E35" i="6"/>
  <c r="G34" i="6"/>
  <c r="F34" i="6"/>
  <c r="E34" i="6"/>
  <c r="H34" i="6" s="1"/>
  <c r="G33" i="6"/>
  <c r="F33" i="6"/>
  <c r="E33" i="6"/>
  <c r="H33" i="6" s="1"/>
  <c r="G32" i="6"/>
  <c r="F32" i="6"/>
  <c r="E32" i="6"/>
  <c r="G31" i="6"/>
  <c r="F31" i="6"/>
  <c r="E31" i="6"/>
  <c r="H31" i="6" s="1"/>
  <c r="G30" i="6"/>
  <c r="F30" i="6"/>
  <c r="E30" i="6"/>
  <c r="H30" i="6" s="1"/>
  <c r="G29" i="6"/>
  <c r="F29" i="6"/>
  <c r="E29" i="6"/>
  <c r="H29" i="6" s="1"/>
  <c r="G28" i="6"/>
  <c r="F28" i="6"/>
  <c r="E28" i="6"/>
  <c r="H28" i="6" s="1"/>
  <c r="G27" i="6"/>
  <c r="F27" i="6"/>
  <c r="E27" i="6"/>
  <c r="G26" i="6"/>
  <c r="F26" i="6"/>
  <c r="E26" i="6"/>
  <c r="H26" i="6" s="1"/>
  <c r="G25" i="6"/>
  <c r="F25" i="6"/>
  <c r="E25" i="6"/>
  <c r="H25" i="6" s="1"/>
  <c r="G24" i="6"/>
  <c r="F24" i="6"/>
  <c r="E24" i="6"/>
  <c r="G23" i="6"/>
  <c r="F23" i="6"/>
  <c r="E23" i="6"/>
  <c r="H23" i="6" s="1"/>
  <c r="G22" i="6"/>
  <c r="F22" i="6"/>
  <c r="E22" i="6"/>
  <c r="H22" i="6" s="1"/>
  <c r="G21" i="6"/>
  <c r="F21" i="6"/>
  <c r="E21" i="6"/>
  <c r="H21" i="6" s="1"/>
  <c r="G20" i="6"/>
  <c r="F20" i="6"/>
  <c r="E20" i="6"/>
  <c r="H20" i="6" s="1"/>
  <c r="G19" i="6"/>
  <c r="F19" i="6"/>
  <c r="E19" i="6"/>
  <c r="G18" i="6"/>
  <c r="F18" i="6"/>
  <c r="E18" i="6"/>
  <c r="H18" i="6" s="1"/>
  <c r="G17" i="6"/>
  <c r="F17" i="6"/>
  <c r="E17" i="6"/>
  <c r="H17" i="6" s="1"/>
  <c r="G16" i="6"/>
  <c r="F16" i="6"/>
  <c r="E16" i="6"/>
  <c r="G15" i="6"/>
  <c r="F15" i="6"/>
  <c r="E15" i="6"/>
  <c r="H15" i="6" s="1"/>
  <c r="G14" i="6"/>
  <c r="F14" i="6"/>
  <c r="E14" i="6"/>
  <c r="H14" i="6" s="1"/>
  <c r="G13" i="6"/>
  <c r="F13" i="6"/>
  <c r="E13" i="6"/>
  <c r="H13" i="6" s="1"/>
  <c r="G12" i="6"/>
  <c r="F12" i="6"/>
  <c r="E12" i="6"/>
  <c r="H12" i="6" s="1"/>
  <c r="G11" i="6"/>
  <c r="F11" i="6"/>
  <c r="E11" i="6"/>
  <c r="G10" i="6"/>
  <c r="F10" i="6"/>
  <c r="E10" i="6"/>
  <c r="H10" i="6" s="1"/>
  <c r="G9" i="6"/>
  <c r="F9" i="6"/>
  <c r="E9" i="6"/>
  <c r="H9" i="6" s="1"/>
  <c r="G8" i="6"/>
  <c r="F8" i="6"/>
  <c r="E8" i="6"/>
  <c r="G7" i="6"/>
  <c r="F7" i="6"/>
  <c r="E7" i="6"/>
  <c r="H7" i="6" s="1"/>
  <c r="G6" i="6"/>
  <c r="F6" i="6"/>
  <c r="E6" i="6"/>
  <c r="H6" i="6" s="1"/>
  <c r="G5" i="6"/>
  <c r="F5" i="6"/>
  <c r="E5" i="6"/>
  <c r="H5" i="6" s="1"/>
  <c r="G4" i="6"/>
  <c r="F4" i="6"/>
  <c r="E4" i="6"/>
  <c r="H4" i="6" s="1"/>
  <c r="C73" i="4"/>
  <c r="C72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D73" i="4" s="1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E72" i="4" s="1"/>
  <c r="D4" i="4"/>
  <c r="D72" i="4" s="1"/>
  <c r="H8" i="6" l="1"/>
  <c r="H16" i="6"/>
  <c r="H24" i="6"/>
  <c r="H32" i="6"/>
  <c r="H40" i="6"/>
  <c r="H48" i="6"/>
  <c r="H56" i="6"/>
  <c r="H64" i="6"/>
  <c r="H11" i="6"/>
  <c r="H19" i="6"/>
  <c r="H27" i="6"/>
  <c r="H35" i="6"/>
  <c r="H43" i="6"/>
  <c r="H51" i="6"/>
  <c r="H59" i="6"/>
  <c r="H67" i="6"/>
  <c r="E7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N3" authorId="0" shapeId="0" xr:uid="{12F2990C-0F66-4986-9855-D68294357D1B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Este total de ocupados no coincide con la suma de la población ocupada de homrbes y la población ocupada de mujeres de las columnas anteriores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N2" authorId="0" shapeId="0" xr:uid="{F682CCD0-5612-410B-A1D6-0347A8412172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Este total de ocupados no coincide con la suma de la población ocupada de homrbes y la población ocupada de mujeres de las columnas anteriores</t>
        </r>
      </text>
    </comment>
  </commentList>
</comments>
</file>

<file path=xl/sharedStrings.xml><?xml version="1.0" encoding="utf-8"?>
<sst xmlns="http://schemas.openxmlformats.org/spreadsheetml/2006/main" count="1087" uniqueCount="559">
  <si>
    <t>Análisis Socioeconómico de El Salvador. Un enfoque estructural
Base de datos edición 2 - 2016a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</si>
  <si>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</si>
  <si>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</si>
  <si>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mundial. Crisis y situación actual de la economía capitalista</t>
  </si>
  <si>
    <t>Trabajo y capacidad adquisitiva</t>
  </si>
  <si>
    <t>Cuadros</t>
  </si>
  <si>
    <t>Tasa de crecimiento del PIB</t>
  </si>
  <si>
    <t>Distribución del ingreso incluyendo ganacia del capital</t>
  </si>
  <si>
    <t>Masa salarial anual acumulada, pública y privada. El Salvador</t>
  </si>
  <si>
    <t>Índice de productividad y salarios reales del sector manufacturero. Estados Unidos</t>
  </si>
  <si>
    <t>Monto de pensión promedio mensual registrada por el ISSS</t>
  </si>
  <si>
    <t>Índice de feminización por RAE</t>
  </si>
  <si>
    <t>Tasa de desempleo abierto (TDA) y Tasa de desempleo abierto mas equivalente (TDAE). Años seleccionados</t>
  </si>
  <si>
    <t>El Salvador: Cotizantes promedio por RAE reportados por el ISSS. Meses y ramas seleccionadas</t>
  </si>
  <si>
    <t>Población ocupada por rama de actividad económica (RAE), desagregada por sexo</t>
  </si>
  <si>
    <t>Índice de feminización por categoría ocupacional</t>
  </si>
  <si>
    <t>Variables poblacionales laborales. El Salvador</t>
  </si>
  <si>
    <t>Gráficas</t>
  </si>
  <si>
    <t>Distribución del ingreso (incluyendo ganancia del capital) entre el 1% más rico de la población, el siguiente 9% y el restante 90%. Estados Unidos. 1950-2015.</t>
  </si>
  <si>
    <t>Masa salarial acumulada anual, por sector. El Salvador, 2004-2015. En dólares constantes de 2009</t>
  </si>
  <si>
    <t>Pensión promedio mensual. El Salvador, 2011-2015. En dólares constantes de 2009</t>
  </si>
  <si>
    <t>Ramas de Actividad Económica con preeminencia femenina. El Salvador, años seleccionados</t>
  </si>
  <si>
    <t>Ramas de Actividad Económica con preeminencia masculina. El Salvador, años seleccionados.</t>
  </si>
  <si>
    <t xml:space="preserve">Categorías ocupacionales con preeminencia femenina y masculina. </t>
  </si>
  <si>
    <t>Tasa de desempleo abierto (TDA) y Tasa de desempleo abierto más equivalente (TDAE)</t>
  </si>
  <si>
    <t>Cotizantes promedio por RAE reportados por el ISSS</t>
  </si>
  <si>
    <t>Tablas</t>
  </si>
  <si>
    <t>Salarios por sector. El Salvador. En dólares constantes de 2009</t>
  </si>
  <si>
    <t>Salario promedio de cotizantes al ISSS según rama de actividad económica. Sector privado. Dólares constantes de 2009</t>
  </si>
  <si>
    <t>Número de canastas asequibles con diferentes salarios. El Salvador, mayo 2016</t>
  </si>
  <si>
    <t>Proporción del salario mínimo respecto a las pensiones promedio. El Salvador, diciembre 2015</t>
  </si>
  <si>
    <t>Número de canastas asequibles con pensión promedio. El Salvador, diciembre 2015.</t>
  </si>
  <si>
    <t>El Salvador: Indicadores laborales desagregados por sexo, 1995 y 2014</t>
  </si>
  <si>
    <t>Tasa de cobertura del ISSS de las personas ocupadas. Categoría ocupacional y años seleccionados. El Salvador, zona urbana.</t>
  </si>
  <si>
    <t>Tasa de desempleo equivalente y tasa de desempleo abierto. Años seleccionados</t>
  </si>
  <si>
    <t>Proporcionalidad de los dos sectores económicos, actividad productiva agregada y cobertura del valor de la fuerza de trabajo</t>
  </si>
  <si>
    <t>Demografía y desarrollo económico y social</t>
  </si>
  <si>
    <t>Índice de las tasas de ganancia potencial y efectiva 1990=1</t>
  </si>
  <si>
    <t>Población total nacional por sexo y región</t>
  </si>
  <si>
    <t>Índice de la tasa de plusvalia potencial y efectiva de El Salvador 1990=1</t>
  </si>
  <si>
    <t>Distribución de la población por sexo y edad</t>
  </si>
  <si>
    <t>Índice del comportamiento de la Inversion en I+D del gobierno y la empresa privada en El Salvador</t>
  </si>
  <si>
    <t>Gasto público en educación y salud en El Salvador</t>
  </si>
  <si>
    <t>Contribuciones del trabajo y el capital en la producción total de El Salvador</t>
  </si>
  <si>
    <t>Población urbana y rural en edad de trabajar por sexo, El Salvador 2014</t>
  </si>
  <si>
    <t>Gasto público en educación y salud 2004 - 2016 en El Salvador (millones de dólares)</t>
  </si>
  <si>
    <t>Contribuciones del trabajo y el capital en la producción total de El Salvador 1920 - 2014</t>
  </si>
  <si>
    <t>Comparación de las composiciones organicas del capital (n=C/V)</t>
  </si>
  <si>
    <t>Fases de la transición demográfica</t>
  </si>
  <si>
    <t>Inversion privada y del gobierno en I+D</t>
  </si>
  <si>
    <t>Evolución de los principales indicadores de la transición demográfica</t>
  </si>
  <si>
    <t>Proporcionalidad económica y tasas de crecimiento</t>
  </si>
  <si>
    <t>Ingresos mensuales por años de estudio aprobado en El Salvador</t>
  </si>
  <si>
    <t>Comparación entre las tasas de inversión</t>
  </si>
  <si>
    <t>Pronóstico del crecimiento El Salvador</t>
  </si>
  <si>
    <t>Distribución del ingreso</t>
  </si>
  <si>
    <t>Política fiscal y bienestar</t>
  </si>
  <si>
    <t>Porcentaje del gasto sobre el PIB. 2010-2015</t>
  </si>
  <si>
    <t>Porcentaje de la deuda publica sobre el PIB</t>
  </si>
  <si>
    <t>Desigualdad de ingresos mediante Gini. El Salvador 1985-2014</t>
  </si>
  <si>
    <t>Participación de Salarios en el PIB. P. Subdesarrollados y El Salvador</t>
  </si>
  <si>
    <t>Proporción sobre el PIB de la deuda pública: SPNF y Pensiones</t>
  </si>
  <si>
    <t>Ingresos fiscales. Millones de dólares</t>
  </si>
  <si>
    <t>Tasa de crecimiento anual de los ingresos fiscales. 2011-2015</t>
  </si>
  <si>
    <t>Monto de Gasto. Millones de dólares</t>
  </si>
  <si>
    <t>Tasa de crecimiento de los Gastos Fiscales. 2011-2015</t>
  </si>
  <si>
    <t>Proporción sobre el PIB del monto de gasto</t>
  </si>
  <si>
    <t>Programas sociales. Millones de dólares</t>
  </si>
  <si>
    <t>Monto del saldo de la deuda. Millones de dólares</t>
  </si>
  <si>
    <t>Tasa de crecimiento anual de la deuda publica. 2011-2015</t>
  </si>
  <si>
    <t>Análisis de escenarios de la estabilidad de la deuda en el largo plazo ante distintos niveles de déficit fiscal y tasas de crecimiento económico</t>
  </si>
  <si>
    <t>Proyección de la deuda como porcentaje del PIB con tasas de crecimiento de 4.0% y déficit fiscal de 1.4% del PIB</t>
  </si>
  <si>
    <t>Inserción externa y relaciones económicas internacionales</t>
  </si>
  <si>
    <t>Comportamiento monetario y financiero</t>
  </si>
  <si>
    <t>Balanza Comercial de El Salvador frente a EEUU en millones (con maquila)</t>
  </si>
  <si>
    <t>Balanza Comercial de El Salvador frente a EEUU en millones (sin maquila)</t>
  </si>
  <si>
    <t>Flujos de Inversión Extranjera Directa proveniente de Estados Unidos</t>
  </si>
  <si>
    <t>Principales fuentes de divisas de la economía de El Salvador</t>
  </si>
  <si>
    <t>Balanza comercial de El Salvador frente a Estados Unidos (incluyendo maquila). 1994-2015</t>
  </si>
  <si>
    <t>Balanza comercial de El Salvador frente a Estados Unidos (sin maquila). 1994-2015</t>
  </si>
  <si>
    <t>Flujos netos de Inversión Extranjera Directa proveniente de Estados Unidos. 2001-2015</t>
  </si>
  <si>
    <t>Principales fuentes de divisa de la economía de El Salvador. 1991-2015.</t>
  </si>
  <si>
    <t>Estructura de la población pobre en El Salvador</t>
  </si>
  <si>
    <t>Matriz integrada de personas en condición de pobreza por tipo</t>
  </si>
  <si>
    <t>Cuadro 1.1. Tasa de crecimiento del PIB</t>
  </si>
  <si>
    <t>Volver al índice</t>
  </si>
  <si>
    <t>Datos desde 1961 hasta 2015</t>
  </si>
  <si>
    <t>Año</t>
  </si>
  <si>
    <t>El Salvador</t>
  </si>
  <si>
    <t>EE.UU.</t>
  </si>
  <si>
    <t>Mundo</t>
  </si>
  <si>
    <t xml:space="preserve">Fuente: Banco Mundial </t>
  </si>
  <si>
    <t>Tasa de crecimiento PIB mundial, Estados Unidos y El Salvador 1961-2015</t>
  </si>
  <si>
    <t>Cuadro 1.2. Distribución del ingreso incluyendo ganancia del capital</t>
  </si>
  <si>
    <t>Datos desde 1950 hasta 2015</t>
  </si>
  <si>
    <t>10% más rico</t>
  </si>
  <si>
    <t>1% más rico</t>
  </si>
  <si>
    <t>Siguiente 9%</t>
  </si>
  <si>
    <t xml:space="preserve">Fuente: The world wealth and income database </t>
  </si>
  <si>
    <t>Promedio 1950-1979</t>
  </si>
  <si>
    <t>Promedio 1980-2015</t>
  </si>
  <si>
    <t>*Nota: Debido a error en aproximación, el promedio del 90% varía.</t>
  </si>
  <si>
    <t>Cuadro 2.3. Índice de productividad y salarios reales del sector manufacturero. Estados Unidos</t>
  </si>
  <si>
    <t>Datos desde 1950 hasta 2010</t>
  </si>
  <si>
    <t>Compensación por hora de trabajadores de producción (dólares nominales)</t>
  </si>
  <si>
    <t>IPC</t>
  </si>
  <si>
    <t>Product</t>
  </si>
  <si>
    <t>Compensación base 1950</t>
  </si>
  <si>
    <t>IPC base 1950</t>
  </si>
  <si>
    <t>Índice de productividad</t>
  </si>
  <si>
    <t>Índice de salarios (compensación)</t>
  </si>
  <si>
    <t>Fuente: Bureau of labor statistics (BLS) y Measuring Worth.</t>
  </si>
  <si>
    <t>Nota:</t>
  </si>
  <si>
    <t xml:space="preserve">IPC </t>
  </si>
  <si>
    <t>Consumer Price Index - All Urban Consumers</t>
  </si>
  <si>
    <t>COMP</t>
  </si>
  <si>
    <t>https://www.measuringworth.com/datasets/uswage/result.php</t>
  </si>
  <si>
    <t>PRODUCTIVIDAD</t>
  </si>
  <si>
    <t>prodsuppt</t>
  </si>
  <si>
    <t>Cuadro 2.2. Masa salarial anual acumulada, pública y privada. El Salvador</t>
  </si>
  <si>
    <t>Datos desde 2003 hasta 2016. En millones de USD</t>
  </si>
  <si>
    <t>Sector privado</t>
  </si>
  <si>
    <t>Sector público</t>
  </si>
  <si>
    <t>Total</t>
  </si>
  <si>
    <t>Masa salarial</t>
  </si>
  <si>
    <t>Tasa de variación</t>
  </si>
  <si>
    <t>Cuadro 2.5. Monto de pensión promedio mensual registrada por el ISSS</t>
  </si>
  <si>
    <t>Datos mensuales desde 2011 hasta 2015. En dólares estadounidenses</t>
  </si>
  <si>
    <t>Mes-año</t>
  </si>
  <si>
    <t>Pensionados ISSS</t>
  </si>
  <si>
    <t>Pensionados INPEP</t>
  </si>
  <si>
    <t>Pensionados AFP</t>
  </si>
  <si>
    <t>Pensionados IPSFA</t>
  </si>
  <si>
    <t>TOTAL</t>
  </si>
  <si>
    <t>nd</t>
  </si>
  <si>
    <t>Fuente: ISSS y Diario Oficial</t>
  </si>
  <si>
    <t>Cuadro 2.6. Índice de feminización por RAE</t>
  </si>
  <si>
    <t>Cálculo: (Número de mujeres CO)i / (Número de hombres CO)i</t>
  </si>
  <si>
    <t>Datos desde 1995 hasta 2014</t>
  </si>
  <si>
    <t>Total Global</t>
  </si>
  <si>
    <t>Agricultura, Ganadería, Caza, Pesca Y Silvicultura</t>
  </si>
  <si>
    <t>Explotación Minas Y Canteras</t>
  </si>
  <si>
    <t>Industria Manufacturera</t>
  </si>
  <si>
    <t>Suministros, Electricidad, Gas Y Agua</t>
  </si>
  <si>
    <t>Construcción</t>
  </si>
  <si>
    <t>Comercio</t>
  </si>
  <si>
    <t>Transporte, Almacenamiento Y Comunicaciones</t>
  </si>
  <si>
    <t>Intermediación Financiera</t>
  </si>
  <si>
    <t>Admón. Pública Y Defensa</t>
  </si>
  <si>
    <t>Enseñanza</t>
  </si>
  <si>
    <t>Servicios Comunales, Sociales Y De Salud</t>
  </si>
  <si>
    <t>Hogares Con Servicio Doméstico</t>
  </si>
  <si>
    <t>Otros</t>
  </si>
  <si>
    <t>Fuente: EHPM, Digestyc 1995-2014</t>
  </si>
  <si>
    <t>Grafico 2.7. Tasa de desempleo abierto (TDA) y Tasa de desempleo abierto mas equivalente (TDAE). Años seleccionados</t>
  </si>
  <si>
    <t>Desocupados/as (D)</t>
  </si>
  <si>
    <t>Subempleados/as (SE)</t>
  </si>
  <si>
    <t>Horas promedio SE (Hse)</t>
  </si>
  <si>
    <t>PEA</t>
  </si>
  <si>
    <t>Tasa desempleo equivalente (TDE)</t>
  </si>
  <si>
    <t>Tasa desempleo abierto (TDA)</t>
  </si>
  <si>
    <t>HOMBRES</t>
  </si>
  <si>
    <t>MUJERES</t>
  </si>
  <si>
    <t>Grafico 2.9</t>
  </si>
  <si>
    <t>Tasa de desempleo abierto (TDA) y Tasa de desempleo abierto mas equivalente (TDAE). Años seleccionados.</t>
  </si>
  <si>
    <t>Grafico 2.10. El Salvador: Cotizantes promedio por RAE reportados por el ISSS. Meses y ramas seleccionadas</t>
  </si>
  <si>
    <t>RAE</t>
  </si>
  <si>
    <t>Minas</t>
  </si>
  <si>
    <t>Elect./gas/agua</t>
  </si>
  <si>
    <t>Agricultura</t>
  </si>
  <si>
    <t>Transp./comunic.</t>
  </si>
  <si>
    <t xml:space="preserve">Servicios </t>
  </si>
  <si>
    <t>Serv. financ.</t>
  </si>
  <si>
    <t>Industria</t>
  </si>
  <si>
    <r>
      <rPr>
        <b/>
        <sz val="11"/>
        <rFont val="Calibri"/>
        <family val="2"/>
        <scheme val="minor"/>
      </rPr>
      <t>Fuente:</t>
    </r>
    <r>
      <rPr>
        <sz val="11"/>
        <rFont val="Calibri"/>
        <family val="2"/>
        <scheme val="minor"/>
      </rPr>
      <t xml:space="preserve"> Elaboracion propia con datos de Delgado et al. (2016) y BCR.</t>
    </r>
  </si>
  <si>
    <t>Grafico 2.10</t>
  </si>
  <si>
    <t>El Salvador: Cotizantes promedio por RAE reportados por el ISSS. Meses y ramas seleccionadas.</t>
  </si>
  <si>
    <t>Cuadro 2.9. Población ocupada por rama de actividad económica (RAE), desagregada por sexo</t>
  </si>
  <si>
    <t>Datos utilizados para el cálculo del índice de feminización por RAE</t>
  </si>
  <si>
    <t>Hombres</t>
  </si>
  <si>
    <t>Mujeres</t>
  </si>
  <si>
    <t>Cuadro 2.10. Índice de feminización por categoría ocupacional</t>
  </si>
  <si>
    <t>Años</t>
  </si>
  <si>
    <t>Total global</t>
  </si>
  <si>
    <t>Patrono</t>
  </si>
  <si>
    <t>Cuenta propia</t>
  </si>
  <si>
    <t>Cooperativista</t>
  </si>
  <si>
    <t>Familiar no remunerado</t>
  </si>
  <si>
    <t>Asalariados permanentes</t>
  </si>
  <si>
    <t>Asalariados temporales</t>
  </si>
  <si>
    <t>Aprendiz</t>
  </si>
  <si>
    <t>Servicio doméstico</t>
  </si>
  <si>
    <t>IFCO</t>
  </si>
  <si>
    <t>Cuadro 2.11. Variables poblacionales laborales. El Salvador</t>
  </si>
  <si>
    <t>AÑO</t>
  </si>
  <si>
    <t>Población Total</t>
  </si>
  <si>
    <t>PET</t>
  </si>
  <si>
    <t>Población Ocupada</t>
  </si>
  <si>
    <t>Población Desocupada</t>
  </si>
  <si>
    <t>Tasa de desempleo abierto</t>
  </si>
  <si>
    <t>Total Ocupados</t>
  </si>
  <si>
    <t>Trabajadores en el Sector Informal</t>
  </si>
  <si>
    <t>Tasa de Ocupación en el Sector Informal</t>
  </si>
  <si>
    <t>Ocupación en el Sector Informal Por género</t>
  </si>
  <si>
    <t>Trabajadores en el Sector Formal</t>
  </si>
  <si>
    <t>Tasa de Ocupación en el Sector formal</t>
  </si>
  <si>
    <t>Ocupación en el Sector Formal Por género</t>
  </si>
  <si>
    <t>Tabla 2.1. Salarios por sector. El Salvador. En dólares constantes de 2009</t>
  </si>
  <si>
    <t>Datos mensuales para 2015 y 2016</t>
  </si>
  <si>
    <t>Salario Mínimo Comercio</t>
  </si>
  <si>
    <t>Salario Mínimo Industrial</t>
  </si>
  <si>
    <t>Salario Mínimo Maquila</t>
  </si>
  <si>
    <t>Salario Mínimo Agropecuario</t>
  </si>
  <si>
    <t>Jornal del café</t>
  </si>
  <si>
    <t>Jornal caña de azúcar</t>
  </si>
  <si>
    <t>Salario promedio privado (ISSS)</t>
  </si>
  <si>
    <t>Salario promedio público (ISSS)</t>
  </si>
  <si>
    <t>Fuente: Diario Oficial n° 119 tomo 400, pág. 20-28, Digestyc (2016: 6-7) e ISSS</t>
  </si>
  <si>
    <t>Tabla 2.2. Salario promedio de cotizantes al ISSS según rama de actividad económica. Sector privado. Dólares constantes de 2009</t>
  </si>
  <si>
    <t>Rama de Actividad Economica</t>
  </si>
  <si>
    <t>may-15</t>
  </si>
  <si>
    <t>may-16</t>
  </si>
  <si>
    <t>Variacion interanual</t>
  </si>
  <si>
    <t>Agricultura, ganaderia, caza, silvicultura y pesca</t>
  </si>
  <si>
    <t>Comercio al por mayor y al por menor, restaurantes y hoteles</t>
  </si>
  <si>
    <t>Construccion</t>
  </si>
  <si>
    <t>Electricidad, gas y agua</t>
  </si>
  <si>
    <t>Explotacion de minas y canteras</t>
  </si>
  <si>
    <t>Industrias manufactureras</t>
  </si>
  <si>
    <t>Servicios comunitarios, sociales y personales</t>
  </si>
  <si>
    <t>Servicios financieros, de seguros, inmobiliarios y empresariales</t>
  </si>
  <si>
    <t>Transporte, almacenamiento y comunicaciones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</si>
  <si>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elaboracion propia con datos de Delgado et al. (2016)</t>
    </r>
  </si>
  <si>
    <t>Tabla 2.3. Número de canastas asequibles con diferentes salarios. El Salvador, mayo 2016</t>
  </si>
  <si>
    <t>Salarios</t>
  </si>
  <si>
    <t>Canasta Básica Alimentaria (CBA) a/</t>
  </si>
  <si>
    <t>Canasta Ampliada (CA) a/</t>
  </si>
  <si>
    <t>Canasta de Mercado (CM) b/</t>
  </si>
  <si>
    <t>Gasto Familiar Básico (GFB) c/</t>
  </si>
  <si>
    <t>Salario Mínimo Industria</t>
  </si>
  <si>
    <t>Salario Mínimo Agropecuario (*)</t>
  </si>
  <si>
    <t>Jornal del café (*)</t>
  </si>
  <si>
    <t>Jornal de la caña de azúcar (*)</t>
  </si>
  <si>
    <t>Promedio nominal privado (ISSS)</t>
  </si>
  <si>
    <t>Promedio nominal público (ISSS)</t>
  </si>
  <si>
    <t>Fuente: Elaboración propia con datos de Digestyc, Diario Oficial y Delgado et al. (2016).</t>
  </si>
  <si>
    <t>Notas:</t>
  </si>
  <si>
    <t>a/  Según información de Digestyc, el costo de la CBA para mayo 2016 era de US$201.55 en el área urbana y de US$143.22 en el área rural. La Canasta Ampliada (CA) se estima como el doble de la CBA para cada área. En este caso, la CA urbana era de US$403.1 y la rural US$286.44</t>
  </si>
  <si>
    <t>b/ La canasta de mercado (CM) tenía un costo aproximado de US$590.3 en mayo 2016.</t>
  </si>
  <si>
    <t>c/  El Gasto Familiar Básico (GFB) es un monto que recoge el gasto promedio de los hogares en los siguientes ámbitos: energía eléctrica, gas, alquiler, bus y alimentos. Estos gastos fueron extraídos de la EHPM 2014 y, para calcular su monto en 2016, cada rubro fue ajustado por inflación a partir del índice de precios que le corresponde.</t>
  </si>
  <si>
    <t>(*)  En estos casos se utilizó como parámetro la CBA rural. En los otros casos, se usó CBA urbana.</t>
  </si>
  <si>
    <t>Tabla 2.4. Proporción del salario mínimo respecto a las pensiones promedio. El Salvador, diciembre 2015</t>
  </si>
  <si>
    <t>En dólares estadounidenses</t>
  </si>
  <si>
    <t>Salario</t>
  </si>
  <si>
    <t>UPISSS</t>
  </si>
  <si>
    <t>INPEP</t>
  </si>
  <si>
    <t>AFP</t>
  </si>
  <si>
    <t>IPSFA</t>
  </si>
  <si>
    <t>Pensión promedio mensual</t>
  </si>
  <si>
    <t>Salario mínimo Comercio como % de la pensión promedio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</si>
  <si>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el salario mínimo del Comercio es de US$251.7. </t>
    </r>
  </si>
  <si>
    <t>Fuente: elaboración propia con datos del ISSS al mes de diciembre 2015 y Diario Oficial</t>
  </si>
  <si>
    <t xml:space="preserve">Tabla 2.5. Número de canastas asequibles con pensión promedio. El Salvador, diciembre 2015.
</t>
  </si>
  <si>
    <t>Tipo de canasta asequible</t>
  </si>
  <si>
    <t>Canasta Básica Alimentaria</t>
  </si>
  <si>
    <t>Canasta Ampliada</t>
  </si>
  <si>
    <t>Canasta de Mercado</t>
  </si>
  <si>
    <t>Fuente: elaboración propia con datos de ISSS y Digestyc</t>
  </si>
  <si>
    <t>Tabla 2.6. El Salvador: Indicadores laborales desagregados por sexo, 1995 y 2014</t>
  </si>
  <si>
    <t>Tasa Poblacional</t>
  </si>
  <si>
    <t>Tasa de Ocupacion</t>
  </si>
  <si>
    <t>Tasa de Desocupacion</t>
  </si>
  <si>
    <t>Tasa Global de participacion</t>
  </si>
  <si>
    <t>Tasa de Informalidad</t>
  </si>
  <si>
    <t>M</t>
  </si>
  <si>
    <t>H</t>
  </si>
  <si>
    <t>Fuente: Elaboracion propia con base en datos de la Encuesta de Hogares de Propositos Multiples (EHPM) 1995 y 2014</t>
  </si>
  <si>
    <t>Tabla 2.7. Tasa de cobertura del ISSS de las personas ocupadas. Categoría ocupacional y años seleccionados. El Salvador, zona urbana.</t>
  </si>
  <si>
    <t>Años: 1997, 2007, 2014</t>
  </si>
  <si>
    <t>SEXO Y CATEGORIA OCUPACIONAL</t>
  </si>
  <si>
    <t>Sector Formal</t>
  </si>
  <si>
    <t>Sector Informal</t>
  </si>
  <si>
    <t>Cubierto</t>
  </si>
  <si>
    <t>No cubierto</t>
  </si>
  <si>
    <t>Cuenta Propia</t>
  </si>
  <si>
    <t>Asalariado Permanente</t>
  </si>
  <si>
    <t>Asalariado Temporal</t>
  </si>
  <si>
    <t>Fuente: EHPM, Digestyc</t>
  </si>
  <si>
    <t>Tabla 2.8. Tasa de desempleo equivalente y tasa de desempleo abierto. Años seleccionados</t>
  </si>
  <si>
    <t>Desocup. (D)</t>
  </si>
  <si>
    <t>Subem. (SE)</t>
  </si>
  <si>
    <t>Tasa desempleo equivalente (TDAE)</t>
  </si>
  <si>
    <r>
      <rPr>
        <b/>
        <sz val="11"/>
        <rFont val="Calibri"/>
        <family val="2"/>
        <scheme val="minor"/>
      </rPr>
      <t>Fuente:</t>
    </r>
    <r>
      <rPr>
        <sz val="11"/>
        <rFont val="Calibri"/>
        <family val="2"/>
        <scheme val="minor"/>
      </rPr>
      <t xml:space="preserve"> elaboracion propia con base en datos de la encuesta de hogares de Propositos Multiples (EHPM), varios años.</t>
    </r>
  </si>
  <si>
    <t>Grafico 3.1. Índice de las tasas de ganancia potencial y efectiva 1990=1</t>
  </si>
  <si>
    <t>Datos desde 1990 hasta 2016</t>
  </si>
  <si>
    <t>Tasa de Ganancia Potencial</t>
  </si>
  <si>
    <t>Tasa de Ganancia Efectiva</t>
  </si>
  <si>
    <t>Indices</t>
  </si>
  <si>
    <t>Fuente: elaboracion propia con base en informacion de las COU del BCR de El Salvador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</si>
  <si>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elaboracion propia con base en informacion de las COU del BCR de El Salvador</t>
    </r>
  </si>
  <si>
    <t>Grafico 3.2. Índice de la tasa de plusvalia potencial y efectiva de El Salvador 1990=1</t>
  </si>
  <si>
    <t>Tasa de Plusvalia Potencial</t>
  </si>
  <si>
    <t>Tasa de Plusvalia Efectiva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</si>
  <si>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elaboracion propia con base en informacion de las COU del BCR de El Salvador.</t>
    </r>
  </si>
  <si>
    <t>Grafico 3.3. Índice del comportamiento de la Inversion en I+D del gobierno y la empresa privada en El Salvador</t>
  </si>
  <si>
    <t>Datos desde 2007 hasta 2013. Expresado en miles de dólares US$</t>
  </si>
  <si>
    <t>Empresa privada</t>
  </si>
  <si>
    <t>Gobierno</t>
  </si>
  <si>
    <t>INDICES</t>
  </si>
  <si>
    <t>E. privada %</t>
  </si>
  <si>
    <t>Gobierno %</t>
  </si>
  <si>
    <t>Fuente: elaboracion propia con base en cuadro 3.2.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</si>
  <si>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elaboracion propia con base en cuadro 3.2.</t>
    </r>
  </si>
  <si>
    <t>Tabla 3.1. Comparación de las composiciones organicas del capital (n=C/V)</t>
  </si>
  <si>
    <t>Años seleccionados</t>
  </si>
  <si>
    <t>Años / Composicion organica</t>
  </si>
  <si>
    <t>n (efectiva)</t>
  </si>
  <si>
    <t>n (potencial)</t>
  </si>
  <si>
    <t>n (estructurada)</t>
  </si>
  <si>
    <t>Fuente: elaboracion propia con base ne informacion de los cuadros de oferta y utilizacion (COU) proporcionada por el BCR, El Salvador</t>
  </si>
  <si>
    <t>Cuadro 3.2. Inversion privada y del gobierno en I+D</t>
  </si>
  <si>
    <t>Datos desde 2007 hasta 2013. En miles de dolares de los Estados Unidos y com porcentaje del PIB.</t>
  </si>
  <si>
    <t>PIB corriente</t>
  </si>
  <si>
    <t>Empresa privada %</t>
  </si>
  <si>
    <t>Fuente: elaboracion propia con informacion de la base de datos del BCR e informacion estadistica: Informacion del Entorno Nacional para la Elaboracion del PEI 2016-2020. UCA, con base en CONACYT.</t>
  </si>
  <si>
    <t>Tabla 3.3. Proporcionalidad económica y tasas de crecimiento</t>
  </si>
  <si>
    <t>Desde 1990 hasta 2016</t>
  </si>
  <si>
    <t>Parametros relevantes de la proporcionalidad economica (cobertura de valor de la fuerza de trabajo consistente en 2CBA)</t>
  </si>
  <si>
    <t>Tasa de crecimiento</t>
  </si>
  <si>
    <r>
      <t>n</t>
    </r>
    <r>
      <rPr>
        <b/>
        <vertAlign val="subscript"/>
        <sz val="11"/>
        <rFont val="Calibri"/>
        <family val="2"/>
        <scheme val="minor"/>
      </rPr>
      <t>1</t>
    </r>
  </si>
  <si>
    <r>
      <t>n</t>
    </r>
    <r>
      <rPr>
        <b/>
        <vertAlign val="subscript"/>
        <sz val="11"/>
        <rFont val="Calibri"/>
        <family val="2"/>
        <scheme val="minor"/>
      </rPr>
      <t>2</t>
    </r>
  </si>
  <si>
    <r>
      <t>z</t>
    </r>
    <r>
      <rPr>
        <b/>
        <vertAlign val="subscript"/>
        <sz val="11"/>
        <rFont val="Calibri"/>
        <family val="2"/>
        <scheme val="minor"/>
      </rPr>
      <t>1</t>
    </r>
  </si>
  <si>
    <r>
      <t>z</t>
    </r>
    <r>
      <rPr>
        <b/>
        <vertAlign val="subscript"/>
        <sz val="11"/>
        <rFont val="Calibri"/>
        <family val="2"/>
        <scheme val="minor"/>
      </rPr>
      <t>2</t>
    </r>
  </si>
  <si>
    <t>S</t>
  </si>
  <si>
    <t>α</t>
  </si>
  <si>
    <t>β</t>
  </si>
  <si>
    <t>Potencial</t>
  </si>
  <si>
    <t>Efectiva</t>
  </si>
  <si>
    <t>ND</t>
  </si>
  <si>
    <t>Fuente: Elaboracion propia con base en las COU del BCR y base de datos economica de la pagina del BCR, El Salvador.</t>
  </si>
  <si>
    <r>
      <rPr>
        <b/>
        <sz val="11"/>
        <rFont val="Calibri"/>
        <family val="2"/>
        <scheme val="minor"/>
      </rPr>
      <t>Notacion: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compisicion organica del capital del sector i. </t>
    </r>
    <r>
      <rPr>
        <b/>
        <sz val="11"/>
        <rFont val="Calibri"/>
        <family val="2"/>
        <scheme val="minor"/>
      </rPr>
      <t>Z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tasa de plusvalia del sector i. </t>
    </r>
    <r>
      <rPr>
        <b/>
        <sz val="11"/>
        <rFont val="Calibri"/>
        <family val="2"/>
      </rPr>
      <t>α:</t>
    </r>
    <r>
      <rPr>
        <sz val="11"/>
        <rFont val="Calibri"/>
        <family val="2"/>
      </rPr>
      <t xml:space="preserve"> tasa de ganancia del sector I. </t>
    </r>
    <r>
      <rPr>
        <b/>
        <sz val="11"/>
        <rFont val="Calibri"/>
        <family val="2"/>
      </rPr>
      <t xml:space="preserve">β: </t>
    </r>
    <r>
      <rPr>
        <sz val="11"/>
        <rFont val="Calibri"/>
        <family val="2"/>
      </rPr>
      <t xml:space="preserve">tasa de ganancia del sector II. </t>
    </r>
    <r>
      <rPr>
        <b/>
        <sz val="11"/>
        <rFont val="Calibri"/>
        <family val="2"/>
      </rPr>
      <t>N</t>
    </r>
    <r>
      <rPr>
        <b/>
        <vertAlign val="subscript"/>
        <sz val="11"/>
        <rFont val="Calibri"/>
        <family val="2"/>
      </rPr>
      <t>i</t>
    </r>
    <r>
      <rPr>
        <b/>
        <sz val="11"/>
        <rFont val="Calibri"/>
        <family val="2"/>
      </rPr>
      <t>:</t>
    </r>
    <r>
      <rPr>
        <sz val="11"/>
        <rFont val="Calibri"/>
        <family val="2"/>
      </rPr>
      <t xml:space="preserve"> tasa de acumulacion del sector i.</t>
    </r>
    <r>
      <rPr>
        <b/>
        <sz val="11"/>
        <rFont val="Calibri"/>
        <family val="2"/>
      </rPr>
      <t>ρ</t>
    </r>
    <r>
      <rPr>
        <b/>
        <vertAlign val="subscript"/>
        <sz val="11"/>
        <rFont val="Calibri"/>
        <family val="2"/>
      </rPr>
      <t>i</t>
    </r>
    <r>
      <rPr>
        <b/>
        <sz val="11"/>
        <rFont val="Calibri"/>
        <family val="2"/>
      </rPr>
      <t>:</t>
    </r>
    <r>
      <rPr>
        <sz val="11"/>
        <rFont val="Calibri"/>
        <family val="2"/>
      </rPr>
      <t xml:space="preserve"> produccion del sector i. </t>
    </r>
    <r>
      <rPr>
        <b/>
        <sz val="11"/>
        <rFont val="Calibri"/>
        <family val="2"/>
      </rPr>
      <t>S:</t>
    </r>
    <r>
      <rPr>
        <sz val="11"/>
        <rFont val="Calibri"/>
        <family val="2"/>
      </rPr>
      <t xml:space="preserve"> coeficiente de las relaciones productivas sectoriales S(ρ</t>
    </r>
    <r>
      <rPr>
        <vertAlign val="subscript"/>
        <sz val="11"/>
        <rFont val="Calibri"/>
        <family val="2"/>
      </rPr>
      <t>1</t>
    </r>
    <r>
      <rPr>
        <sz val="11"/>
        <rFont val="Calibri"/>
        <family val="2"/>
      </rPr>
      <t>/ρ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>).</t>
    </r>
  </si>
  <si>
    <t>Cuadro 3.4. Comparación entre las tasas de inversión</t>
  </si>
  <si>
    <t>Tasa de Inversion Potencial como % del PIB</t>
  </si>
  <si>
    <t>Tasa de Inversion efectiva como % del PIB</t>
  </si>
  <si>
    <t>Fuente: elaboracion propia con informacion de la base de datos economica de la pagina del BCR y las COU del BCR, El Salvador</t>
  </si>
  <si>
    <t>Cuadro 3.5. Pronóstico del crecimiento El Salvador</t>
  </si>
  <si>
    <t>Datos desde el primer trimestre de 2016 hasta el primer trimestre de 2017</t>
  </si>
  <si>
    <t>Trimestre</t>
  </si>
  <si>
    <t>PIB en millones de dolares</t>
  </si>
  <si>
    <t>Crecimiento en %</t>
  </si>
  <si>
    <t>2016-1</t>
  </si>
  <si>
    <t>2016-2</t>
  </si>
  <si>
    <t>2016-3</t>
  </si>
  <si>
    <t>2016-4</t>
  </si>
  <si>
    <t>2017-1</t>
  </si>
  <si>
    <t>Fuente: elaboración propia usando base de datos económica de la página del BCR.</t>
  </si>
  <si>
    <t>Cuadro 4.1. Población total nacional por sexo y región</t>
  </si>
  <si>
    <t>Para el año 2014</t>
  </si>
  <si>
    <t>Estructura de población</t>
  </si>
  <si>
    <t>Total país</t>
  </si>
  <si>
    <t>Urbana</t>
  </si>
  <si>
    <t>Rural</t>
  </si>
  <si>
    <t>Hombre</t>
  </si>
  <si>
    <t>Mujer</t>
  </si>
  <si>
    <t xml:space="preserve">Hombre </t>
  </si>
  <si>
    <t>Población total</t>
  </si>
  <si>
    <t>Población en Edad de Trabajar</t>
  </si>
  <si>
    <t>Porcentaje de la población total</t>
  </si>
  <si>
    <t>PET/PT</t>
  </si>
  <si>
    <t>Porcentajes de la PET</t>
  </si>
  <si>
    <t xml:space="preserve">Fuente EHPM 2014, Digestyc. </t>
  </si>
  <si>
    <t>Cuadro 4.2. Distribución de la población por sexo y edad</t>
  </si>
  <si>
    <t>Rango</t>
  </si>
  <si>
    <t xml:space="preserve">Total 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</si>
  <si>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</si>
  <si>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</si>
  <si>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</si>
  <si>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</si>
  <si>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</si>
  <si>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</si>
  <si>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</si>
  <si>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</si>
  <si>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</si>
  <si>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</si>
  <si>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</si>
  <si>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</si>
  <si>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</si>
  <si>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</si>
  <si>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y más</t>
  </si>
  <si>
    <t>Porcentaje</t>
  </si>
  <si>
    <t>Cuadro 4.3. Gasto público en educación y salud en El Salvador</t>
  </si>
  <si>
    <t>Datos desde 2004 hasta 2016. En millones de dólares</t>
  </si>
  <si>
    <t xml:space="preserve">EDUCACIÓN </t>
  </si>
  <si>
    <t>SALUD</t>
  </si>
  <si>
    <t xml:space="preserve">Fuente: Análisis del Gasto por Área de Gestión del Presupuesto General del Estado y Presupuestos Especiales del Ministerio de Hacienda de El Salvador 2004 - 2016. Información en millones de dólares. </t>
  </si>
  <si>
    <t>Cuadro 4.4. Contribuciones del trabajo y el capital en la producción total de El Salvador</t>
  </si>
  <si>
    <t>Datos por década desde 1920. En porcentaje</t>
  </si>
  <si>
    <t xml:space="preserve">Participación del trabajo </t>
  </si>
  <si>
    <t>Participación de capital</t>
  </si>
  <si>
    <t>Fuente: Departamento de Economía UCA, 2016.</t>
  </si>
  <si>
    <t>Participación del capital</t>
  </si>
  <si>
    <t>Tabla 4.1. Fases de la transición demográfica</t>
  </si>
  <si>
    <t xml:space="preserve">Fase I </t>
  </si>
  <si>
    <t>Fase II</t>
  </si>
  <si>
    <t>Fase III</t>
  </si>
  <si>
    <t>Fase IV</t>
  </si>
  <si>
    <t>Transicion Insipiente</t>
  </si>
  <si>
    <t>Transicion Moderada</t>
  </si>
  <si>
    <t>En plena transicion</t>
  </si>
  <si>
    <t>Transicion avanzada</t>
  </si>
  <si>
    <t>Alta natalidad y mortalidad, con un crecimiento natural moderado, del orden de 2.5%</t>
  </si>
  <si>
    <t>Alta natalidad, pero cuya mortalidad ya puede calificarse de moderada. Por este motivo su crecimiento natural es todavia elevado, cercano al 3 %</t>
  </si>
  <si>
    <t>Natalidad moderada y mortalidad moderada o baja, lo que determina un crecimiento natural moderado cercano al 2%</t>
  </si>
  <si>
    <t>Natalidad y mortalidad moderada o baja, lo que se traduce en un crecimiento natural bajo, del orden del 1%</t>
  </si>
  <si>
    <r>
      <t>Fuente:</t>
    </r>
    <r>
      <rPr>
        <sz val="11"/>
        <color theme="1"/>
        <rFont val="Calibri"/>
        <family val="2"/>
        <scheme val="minor"/>
      </rPr>
      <t xml:space="preserve"> Centro Latinoamericano y Caribeño de Demografia (CELADE)</t>
    </r>
  </si>
  <si>
    <t>Tabla 4.2. Evolución de los principales indicadores de la transición demográfica</t>
  </si>
  <si>
    <t>Indicador</t>
  </si>
  <si>
    <t>Fase I</t>
  </si>
  <si>
    <t>Tasa de Fecundidad</t>
  </si>
  <si>
    <t>Elevada</t>
  </si>
  <si>
    <t>Moderada</t>
  </si>
  <si>
    <t>Baja</t>
  </si>
  <si>
    <t>Tasa de mortalidad</t>
  </si>
  <si>
    <t>Tasa de Crecimiento poblacional</t>
  </si>
  <si>
    <t>Estructura etaria de la poblacion</t>
  </si>
  <si>
    <t>Joven</t>
  </si>
  <si>
    <t>Adulta</t>
  </si>
  <si>
    <t>Adulta mayor</t>
  </si>
  <si>
    <t>Fuente: Aguilar et al. 2016, p. 14</t>
  </si>
  <si>
    <t>Tabla 4.3. Ingresos mensuales por años de estudio aprobado en El Salvador</t>
  </si>
  <si>
    <t>Años de estudio aprobados</t>
  </si>
  <si>
    <t>Ninguno</t>
  </si>
  <si>
    <t>1 a 3</t>
  </si>
  <si>
    <t>4 a 6</t>
  </si>
  <si>
    <t>7 a 9</t>
  </si>
  <si>
    <t>10 a 12</t>
  </si>
  <si>
    <t>13 y más</t>
  </si>
  <si>
    <t xml:space="preserve">Fuente: Digestyc citada en Aguilar et al., 2016, pag 14. </t>
  </si>
  <si>
    <t>Cuadro 5.4. Desigualdad de ingresos mediante Gini. El Salvador 1985-2014</t>
  </si>
  <si>
    <t>Datos desde 1985 hasta 2014</t>
  </si>
  <si>
    <t xml:space="preserve"> Gini</t>
  </si>
  <si>
    <t>Fuente: Elaboracion propia con datos de la DIGESTYC. Ademas Cordoba y Zephyr (2000) para 1998 y Lazo (2013) para 1985, 1995.</t>
  </si>
  <si>
    <t>Nota: 1985, 1995, 1997, 1998 y 2000-2014 se tomaron como base para estimar a los demás años.</t>
  </si>
  <si>
    <t>Grafico 5.4. Desigualad de ingresos mediante Gini. El Salvador 1985-2014</t>
  </si>
  <si>
    <t>Cuadro 5.5. Participación de Salarios en el PIB. P. Subdesarrollados y El Salvador</t>
  </si>
  <si>
    <t>Datos desde 1963 hasta 2013</t>
  </si>
  <si>
    <t>Media Países Subdesarrollados</t>
  </si>
  <si>
    <t>Fuente: Elaboracion Propia</t>
  </si>
  <si>
    <t>Nota: los años de 1978, 1990-1992 del BCR sirven de base y de nivel para realizar la extrapolacion de las tendencias de la media ponderada de la participacion de los paises centroamericanos del EPWT. Se tomaran las participaciones salariales conocidas de: Panama, Costa Rica, Nicaragua, Honduras y Belice, despues se pondero la media por el peso del PIB regional, dado que estan armonizadas a PPA.</t>
  </si>
  <si>
    <t>Gráfico 5.5. Participación de Salarios en el PIB. P. Subdesarrollados y El Salvador</t>
  </si>
  <si>
    <t>Fuente: Elaboracion propia.</t>
  </si>
  <si>
    <t>Cuadro 6.1. Porcentaje del gasto sobre el PIB. 2010-2015</t>
  </si>
  <si>
    <t>Datos desde 2010 hasta 2015</t>
  </si>
  <si>
    <t>Rubro</t>
  </si>
  <si>
    <t>Total de Gastos</t>
  </si>
  <si>
    <t>Gastos Corrientes</t>
  </si>
  <si>
    <t>Consumo</t>
  </si>
  <si>
    <t>Gastos de Capital</t>
  </si>
  <si>
    <t>Inversion Bruta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</si>
  <si>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Banco Central de Reserva de El Salvador.</t>
    </r>
  </si>
  <si>
    <t>Gráfica 6.1. Porcentaje del gasto sobre el PIB. 2010-2015</t>
  </si>
  <si>
    <t>Cuadro 6.2. Porcentaje de la deuda publica sobre el PIB</t>
  </si>
  <si>
    <t>Tipo de deuda</t>
  </si>
  <si>
    <t>Deuda Pública Total</t>
  </si>
  <si>
    <t>Sector Público No Financiero</t>
  </si>
  <si>
    <t>Sector Público Financiero</t>
  </si>
  <si>
    <t>Banco Central De Reserva</t>
  </si>
  <si>
    <t>PIB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</si>
  <si>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Banco Central de Reserva de El Salvador.</t>
    </r>
  </si>
  <si>
    <t>Gráfica 6.2. Porcentaje de la deuda publica sobre el PIB</t>
  </si>
  <si>
    <t>Grafico 6.5. Proporción sobre el PIB de la deuda pública: SPNF y Pensiones</t>
  </si>
  <si>
    <t>Datos desde 2000 hasta 2015</t>
  </si>
  <si>
    <t>SPNF*</t>
  </si>
  <si>
    <t>Pensiones</t>
  </si>
  <si>
    <t>Bonos*</t>
  </si>
  <si>
    <t>FOP</t>
  </si>
  <si>
    <t>Monto</t>
  </si>
  <si>
    <t>%PIB</t>
  </si>
  <si>
    <t>-</t>
  </si>
  <si>
    <r>
      <rPr>
        <b/>
        <sz val="11"/>
        <rFont val="Calibri"/>
        <family val="2"/>
        <scheme val="minor"/>
      </rPr>
      <t>Fuente:</t>
    </r>
    <r>
      <rPr>
        <sz val="11"/>
        <rFont val="Calibri"/>
        <family val="2"/>
        <scheme val="minor"/>
      </rPr>
      <t xml:space="preserve"> datos administrados por Ministerio de Hacienda y Banco Central de Reserva.</t>
    </r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</si>
  <si>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*a la deuda de pensiones de ha agregado la emision de bonos que se utilizaron para pagar pensiones, entre 2001 y 2005. Por tanto el saldo de la deuda del SPNF se le ha descontado lo referido a la emision de bonos para pensiones.</t>
    </r>
  </si>
  <si>
    <t>Grafico 6.5. Proporcion sobre el PIB de la deuda publica: SPNF y Pensiones</t>
  </si>
  <si>
    <t>Tabla 6.1. Ingresos fiscales. Millones de dólares</t>
  </si>
  <si>
    <t>Datos desde 2010 hasta agosto de 2016</t>
  </si>
  <si>
    <t>Rubro del ingreso</t>
  </si>
  <si>
    <t>ago-16</t>
  </si>
  <si>
    <t>Ingresos Corrientes</t>
  </si>
  <si>
    <r>
      <t>  </t>
    </r>
    <r>
      <rPr>
        <sz val="11"/>
        <rFont val="Calibri"/>
        <family val="2"/>
        <scheme val="minor"/>
      </rPr>
      <t>Tributos</t>
    </r>
  </si>
  <si>
    <r>
      <t> </t>
    </r>
    <r>
      <rPr>
        <sz val="11"/>
        <rFont val="Calibri"/>
        <family val="2"/>
        <scheme val="minor"/>
      </rPr>
      <t>Renta (neto)</t>
    </r>
  </si>
  <si>
    <t>Importaciones</t>
  </si>
  <si>
    <t>Consumo de Productos</t>
  </si>
  <si>
    <r>
      <t>  </t>
    </r>
    <r>
      <rPr>
        <sz val="11"/>
        <rFont val="Calibri"/>
        <family val="2"/>
        <scheme val="minor"/>
      </rPr>
      <t>IVA</t>
    </r>
  </si>
  <si>
    <t>Fovial</t>
  </si>
  <si>
    <t>Ingresos Totales</t>
  </si>
  <si>
    <t>Fuente: Banco Cetral de reserva de El Salvador</t>
  </si>
  <si>
    <t>Tabla 6.2. Tasa de crecimiento anual de los ingresos fiscales. 2011-2015</t>
  </si>
  <si>
    <t>Datos desde 2011 hasta 2015</t>
  </si>
  <si>
    <t>Tabla 6.3. Monto de Gasto. Millones de dólares</t>
  </si>
  <si>
    <t>Rubro del gasto</t>
  </si>
  <si>
    <t>Fuente: Banco Central de Reserva de El Salvador.</t>
  </si>
  <si>
    <t>Tabla 6.4. Tasa de crecimiento de los Gastos Fiscales. 2011-2015</t>
  </si>
  <si>
    <t>Tabla 6.5. Proporción sobre el PIB del monto de gasto</t>
  </si>
  <si>
    <t>Tabla 6.6. Programas sociales. Millones de dólares</t>
  </si>
  <si>
    <t>Datos desde 2009 hasta 2015</t>
  </si>
  <si>
    <t>Programa social</t>
  </si>
  <si>
    <t>Comunidades solidarias</t>
  </si>
  <si>
    <t>Programas area de educación</t>
  </si>
  <si>
    <t>Agricultura familiar</t>
  </si>
  <si>
    <t>Ciudad Mujer</t>
  </si>
  <si>
    <t>Tabla 6.7. Monto del saldo de la deuda. Millones de dólares</t>
  </si>
  <si>
    <t>Rubro de la deuda</t>
  </si>
  <si>
    <t>ago-2016</t>
  </si>
  <si>
    <t>Tabla 6.8. Tasa de crecimiento anual de la deuda publica. 2011-2015</t>
  </si>
  <si>
    <t>Tabla 6.9. Análisis de escenarios de la estabilidad de la deuda en el largo plazo ante distintos niveles de déficit fiscal y tasas de crecimiento económico</t>
  </si>
  <si>
    <t>Deficit/Crecimiento</t>
  </si>
  <si>
    <r>
      <rPr>
        <b/>
        <sz val="11"/>
        <rFont val="Calibri"/>
        <family val="2"/>
        <scheme val="minor"/>
      </rPr>
      <t>Fuente:</t>
    </r>
    <r>
      <rPr>
        <sz val="11"/>
        <rFont val="Calibri"/>
        <family val="2"/>
        <scheme val="minor"/>
      </rPr>
      <t xml:space="preserve"> elaboracion propia.</t>
    </r>
  </si>
  <si>
    <r>
      <rPr>
        <b/>
        <sz val="11"/>
        <rFont val="Calibri"/>
        <family val="2"/>
        <scheme val="minor"/>
      </rPr>
      <t>Nota</t>
    </r>
    <r>
      <rPr>
        <sz val="11"/>
        <rFont val="Calibri"/>
        <family val="2"/>
        <scheme val="minor"/>
      </rPr>
      <t>: la idea general del cuadro fue retomada de Alvarez, et al. (2015)</t>
    </r>
  </si>
  <si>
    <t>Tabla 6.10. Proyección de la deuda como porcentaje del PIB con tasas de crecimiento de 4.0% y déficit fiscal de 1.4% del PIB</t>
  </si>
  <si>
    <t>Proyeccion de la deuda como porcentaje del PIB</t>
  </si>
  <si>
    <r>
      <rPr>
        <b/>
        <sz val="11"/>
        <rFont val="Calibri"/>
        <family val="2"/>
        <scheme val="minor"/>
      </rPr>
      <t>Fuente:</t>
    </r>
    <r>
      <rPr>
        <sz val="11"/>
        <rFont val="Calibri"/>
        <family val="2"/>
        <scheme val="minor"/>
      </rPr>
      <t xml:space="preserve"> Elaboracion propia con base en datos del BCR.</t>
    </r>
  </si>
  <si>
    <t>Tabla 6.11. Proporción sobre el PIB de la deuda pública: SPNF y Pensiones</t>
  </si>
  <si>
    <t>Cuadro 7.1. Balanza Comercial de El Salvador frente a EEUU en millones (con maquila)</t>
  </si>
  <si>
    <t>Datos desde 1994 hasta 2015</t>
  </si>
  <si>
    <t>Exportaciones</t>
  </si>
  <si>
    <t>Déficit Comercial</t>
  </si>
  <si>
    <t>Cuadro 7.2. Balanza Comercial de El Salvador frente a EEUU en millones (sin maquila)</t>
  </si>
  <si>
    <t>Cuadro 7.3. Flujos de Inversión Extranjera Directa proveniente de Estados Unidos</t>
  </si>
  <si>
    <t>Datos desde 2001 hasta 2015</t>
  </si>
  <si>
    <t>IED de EEUU</t>
  </si>
  <si>
    <t>FBKF</t>
  </si>
  <si>
    <t>IED/FBKF</t>
  </si>
  <si>
    <t>IED/PIB</t>
  </si>
  <si>
    <t>2009*</t>
  </si>
  <si>
    <t>*Nota: Datos para 2009 están disponibles hasta tercer trimestre, consultar al respecto</t>
  </si>
  <si>
    <t>Cuadro 7.4. Principales fuentes de divisas de la economía de El Salvador</t>
  </si>
  <si>
    <t>Datos desde 1991 hasta 2015</t>
  </si>
  <si>
    <t>Exp. Tradicionales</t>
  </si>
  <si>
    <t>Exp. No tradicionales</t>
  </si>
  <si>
    <t>Exp. Maquila</t>
  </si>
  <si>
    <t>IED</t>
  </si>
  <si>
    <t>Remesas</t>
  </si>
  <si>
    <t>Tabla 7.1. Estructura de la población pobre en El Salvador</t>
  </si>
  <si>
    <t>POBREZA CON REMESA</t>
  </si>
  <si>
    <t>POBREZA SIN REMESA</t>
  </si>
  <si>
    <t>No pobre</t>
  </si>
  <si>
    <t>Pobreza extrema</t>
  </si>
  <si>
    <t>Pobreza relativa</t>
  </si>
  <si>
    <t>Pobreza total</t>
  </si>
  <si>
    <t>Tabla 7.2. Matriz integrada de personas en condición de pobreza por tipo</t>
  </si>
  <si>
    <t>Pobreza con remesa/ Pobreza sin remesa</t>
  </si>
  <si>
    <t>Pobreza extrema sin remesa</t>
  </si>
  <si>
    <t>Pobreza relativa sin remesa</t>
  </si>
  <si>
    <t>No pobre sin remesa</t>
  </si>
  <si>
    <t>Pobreza extrema con remesa</t>
  </si>
  <si>
    <t>Pobreza relativa con remesa</t>
  </si>
  <si>
    <t>No pobre con remesa</t>
  </si>
  <si>
    <t>1,069,870</t>
  </si>
  <si>
    <t xml:space="preserve">1,173,272 </t>
  </si>
  <si>
    <t xml:space="preserve">1,722,075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</si>
</sst>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%"/>
    <numFmt numFmtId="168" formatCode="#,##0.0"/>
    <numFmt numFmtId="169" formatCode="#,##0.0000"/>
    <numFmt numFmtId="170" formatCode="\$#,##0.0"/>
    <numFmt numFmtId="171" formatCode="_(&quot;$&quot;* #,##0.0_);_(&quot;$&quot;* \(#,##0.0\);_(&quot;$&quot;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vertAlign val="subscript"/>
      <sz val="11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45">
    <xf numFmtId="0" fontId="0" fillId="0" borderId="0" xfId="0"/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10" fillId="6" borderId="0" xfId="3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3"/>
    </xf>
    <xf numFmtId="2" fontId="10" fillId="6" borderId="0" xfId="3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4" fillId="0" borderId="0" xfId="0" applyFont="1"/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left"/>
    </xf>
    <xf numFmtId="9" fontId="12" fillId="0" borderId="0" xfId="0" applyNumberFormat="1" applyFont="1" applyAlignment="1">
      <alignment horizontal="left"/>
    </xf>
    <xf numFmtId="9" fontId="13" fillId="0" borderId="0" xfId="0" applyNumberFormat="1" applyFont="1" applyAlignment="1">
      <alignment horizontal="left"/>
    </xf>
    <xf numFmtId="0" fontId="2" fillId="8" borderId="3" xfId="0" applyFont="1" applyFill="1" applyBorder="1" applyAlignment="1">
      <alignment horizontal="center"/>
    </xf>
    <xf numFmtId="9" fontId="2" fillId="8" borderId="3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167" fontId="1" fillId="0" borderId="0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18" fillId="0" borderId="0" xfId="0" applyFont="1" applyAlignment="1">
      <alignment horizontal="center"/>
    </xf>
    <xf numFmtId="0" fontId="18" fillId="8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2" fontId="2" fillId="0" borderId="2" xfId="1" applyNumberFormat="1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0" fontId="17" fillId="10" borderId="0" xfId="0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167" fontId="20" fillId="0" borderId="0" xfId="2" applyNumberFormat="1" applyFont="1" applyFill="1" applyBorder="1" applyAlignment="1">
      <alignment horizontal="center"/>
    </xf>
    <xf numFmtId="167" fontId="20" fillId="0" borderId="2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7" fillId="1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2" xfId="0" applyFont="1" applyBorder="1" applyAlignment="1">
      <alignment horizontal="left"/>
    </xf>
    <xf numFmtId="17" fontId="18" fillId="8" borderId="3" xfId="0" applyNumberFormat="1" applyFont="1" applyFill="1" applyBorder="1" applyAlignment="1">
      <alignment horizontal="center"/>
    </xf>
    <xf numFmtId="168" fontId="20" fillId="0" borderId="0" xfId="0" applyNumberFormat="1" applyFont="1" applyAlignment="1">
      <alignment horizontal="center"/>
    </xf>
    <xf numFmtId="168" fontId="20" fillId="0" borderId="2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2" xfId="0" applyNumberFormat="1" applyFont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 vertical="center"/>
    </xf>
    <xf numFmtId="167" fontId="20" fillId="0" borderId="0" xfId="2" applyNumberFormat="1" applyFont="1" applyFill="1" applyBorder="1" applyAlignment="1">
      <alignment horizontal="center" vertical="center"/>
    </xf>
    <xf numFmtId="167" fontId="20" fillId="0" borderId="0" xfId="2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67" fontId="20" fillId="0" borderId="2" xfId="2" applyNumberFormat="1" applyFont="1" applyFill="1" applyBorder="1" applyAlignment="1">
      <alignment horizontal="center" vertical="center"/>
    </xf>
    <xf numFmtId="167" fontId="20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top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0" xfId="2" applyNumberFormat="1" applyFont="1" applyFill="1" applyBorder="1" applyAlignment="1">
      <alignment horizontal="center" vertical="center" wrapText="1"/>
    </xf>
    <xf numFmtId="17" fontId="20" fillId="0" borderId="0" xfId="0" applyNumberFormat="1" applyFont="1" applyAlignment="1">
      <alignment horizontal="center"/>
    </xf>
    <xf numFmtId="17" fontId="20" fillId="0" borderId="2" xfId="0" applyNumberFormat="1" applyFont="1" applyBorder="1" applyAlignment="1">
      <alignment horizontal="center"/>
    </xf>
    <xf numFmtId="49" fontId="18" fillId="8" borderId="3" xfId="0" applyNumberFormat="1" applyFont="1" applyFill="1" applyBorder="1" applyAlignment="1">
      <alignment horizontal="center" vertical="center" wrapText="1"/>
    </xf>
    <xf numFmtId="0" fontId="20" fillId="0" borderId="2" xfId="0" applyFont="1" applyBorder="1"/>
    <xf numFmtId="0" fontId="18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2" xfId="0" applyFont="1" applyBorder="1" applyAlignment="1">
      <alignment horizontal="left" vertical="center"/>
    </xf>
    <xf numFmtId="2" fontId="20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9" fontId="20" fillId="0" borderId="0" xfId="0" applyNumberFormat="1" applyFont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7" borderId="0" xfId="3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0" fontId="26" fillId="0" borderId="0" xfId="0" applyFont="1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3" fontId="1" fillId="0" borderId="0" xfId="1" applyNumberFormat="1" applyBorder="1" applyAlignment="1" applyProtection="1">
      <alignment horizontal="center" vertical="center"/>
    </xf>
    <xf numFmtId="9" fontId="1" fillId="0" borderId="0" xfId="2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9" fontId="1" fillId="0" borderId="2" xfId="2" applyBorder="1" applyAlignment="1" applyProtection="1">
      <alignment horizontal="center" vertical="center"/>
    </xf>
    <xf numFmtId="9" fontId="1" fillId="0" borderId="0" xfId="2" applyBorder="1" applyAlignment="1" applyProtection="1">
      <alignment horizontal="center"/>
    </xf>
    <xf numFmtId="3" fontId="0" fillId="0" borderId="0" xfId="1" applyNumberFormat="1" applyFont="1" applyBorder="1" applyAlignment="1" applyProtection="1">
      <alignment horizontal="center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2" xfId="2" applyFont="1" applyBorder="1" applyAlignment="1" applyProtection="1">
      <alignment horizontal="center"/>
    </xf>
    <xf numFmtId="3" fontId="20" fillId="0" borderId="0" xfId="1" applyNumberFormat="1" applyFont="1" applyBorder="1" applyAlignment="1" applyProtection="1">
      <alignment horizontal="center"/>
    </xf>
    <xf numFmtId="170" fontId="0" fillId="0" borderId="0" xfId="0" applyNumberFormat="1" applyAlignment="1">
      <alignment horizontal="center"/>
    </xf>
    <xf numFmtId="0" fontId="3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67" fontId="0" fillId="0" borderId="0" xfId="2" applyNumberFormat="1" applyFont="1" applyFill="1" applyBorder="1" applyAlignment="1">
      <alignment horizontal="center" vertical="center"/>
    </xf>
    <xf numFmtId="167" fontId="0" fillId="0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3" borderId="0" xfId="3" applyFont="1" applyFill="1" applyAlignment="1">
      <alignment horizontal="center" vertical="center" wrapText="1"/>
    </xf>
    <xf numFmtId="167" fontId="0" fillId="0" borderId="0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7" fontId="0" fillId="0" borderId="2" xfId="2" applyNumberFormat="1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wrapText="1"/>
    </xf>
    <xf numFmtId="171" fontId="20" fillId="0" borderId="0" xfId="5" applyNumberFormat="1" applyFont="1" applyFill="1" applyBorder="1" applyAlignment="1">
      <alignment horizontal="center" vertical="center"/>
    </xf>
    <xf numFmtId="171" fontId="20" fillId="0" borderId="0" xfId="5" quotePrefix="1" applyNumberFormat="1" applyFont="1" applyFill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171" fontId="20" fillId="0" borderId="2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7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167" fontId="20" fillId="0" borderId="2" xfId="2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7" fontId="20" fillId="0" borderId="0" xfId="2" applyNumberFormat="1" applyFont="1" applyFill="1" applyBorder="1" applyAlignment="1">
      <alignment horizontal="center" wrapText="1"/>
    </xf>
    <xf numFmtId="167" fontId="20" fillId="0" borderId="2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3" fontId="20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9" fontId="20" fillId="0" borderId="0" xfId="2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wrapText="1"/>
    </xf>
    <xf numFmtId="9" fontId="20" fillId="0" borderId="2" xfId="2" applyFont="1" applyFill="1" applyBorder="1" applyAlignment="1">
      <alignment horizontal="center" vertical="center"/>
    </xf>
    <xf numFmtId="10" fontId="20" fillId="0" borderId="0" xfId="2" applyNumberFormat="1" applyFont="1" applyFill="1" applyBorder="1" applyAlignment="1">
      <alignment horizontal="center"/>
    </xf>
    <xf numFmtId="167" fontId="18" fillId="0" borderId="6" xfId="2" applyNumberFormat="1" applyFont="1" applyFill="1" applyBorder="1" applyAlignment="1">
      <alignment horizontal="center"/>
    </xf>
    <xf numFmtId="167" fontId="20" fillId="0" borderId="6" xfId="2" applyNumberFormat="1" applyFont="1" applyFill="1" applyBorder="1" applyAlignment="1">
      <alignment horizontal="center"/>
    </xf>
    <xf numFmtId="10" fontId="20" fillId="0" borderId="2" xfId="2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36" fillId="0" borderId="0" xfId="0" applyNumberFormat="1" applyFont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0" fontId="0" fillId="0" borderId="2" xfId="2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/>
    </xf>
    <xf numFmtId="0" fontId="34" fillId="8" borderId="7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 indent="1"/>
    </xf>
    <xf numFmtId="0" fontId="11" fillId="3" borderId="0" xfId="0" applyFont="1" applyFill="1" applyAlignment="1">
      <alignment horizontal="left" vertical="center" wrapText="1" indent="1"/>
    </xf>
    <xf numFmtId="0" fontId="9" fillId="5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 indent="1"/>
    </xf>
    <xf numFmtId="0" fontId="16" fillId="7" borderId="0" xfId="0" applyFont="1" applyFill="1" applyAlignment="1">
      <alignment horizontal="left" vertical="center" wrapText="1" indent="1"/>
    </xf>
    <xf numFmtId="0" fontId="0" fillId="0" borderId="0" xfId="0" applyAlignment="1">
      <alignment horizontal="center"/>
    </xf>
    <xf numFmtId="0" fontId="18" fillId="8" borderId="3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9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 inden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left" vertical="top" wrapText="1"/>
    </xf>
    <xf numFmtId="0" fontId="18" fillId="0" borderId="7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9" fontId="1" fillId="0" borderId="0" xfId="2" applyBorder="1" applyAlignment="1" applyProtection="1">
      <alignment horizontal="center" vertical="center"/>
    </xf>
    <xf numFmtId="3" fontId="1" fillId="0" borderId="0" xfId="1" applyNumberForma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4" fillId="8" borderId="3" xfId="0" applyFont="1" applyFill="1" applyBorder="1" applyAlignment="1">
      <alignment horizontal="center" vertical="center" wrapText="1"/>
    </xf>
    <xf numFmtId="0" fontId="34" fillId="8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8" fillId="8" borderId="6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/>
    </xf>
  </cellXfs>
  <cellStyles count="6">
    <cellStyle name="Comma" xfId="1" builtinId="3"/>
    <cellStyle name="Currency" xfId="5" builtinId="4"/>
    <cellStyle name="Hyperlink" xfId="3" builtinId="8"/>
    <cellStyle name="Normal" xfId="0" builtinId="0"/>
    <cellStyle name="Normal 10 3" xfId="4" xr:uid="{B8D2C75D-85E3-4273-8D46-5584C1C9B979}"/>
    <cellStyle name="Percent" xfId="2" builtinId="5"/>
  </cellStyles>
  <dxfs count="0"/>
  <tableStyles count="0" defaultTableStyle="TableStyleMedium2" defaultPivotStyle="PivotStyleLight16"/>
  <colors>
    <mruColors>
      <color rgb="FF40A682"/>
      <color rgb="FF29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 Salvador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55"/>
              <c:pt idx="0">
                <c:v>3.5285700000000002</c:v>
              </c:pt>
              <c:pt idx="1">
                <c:v>11.952802</c:v>
              </c:pt>
              <c:pt idx="2">
                <c:v>4.3054429999999995</c:v>
              </c:pt>
              <c:pt idx="3">
                <c:v>9.3264890000000005</c:v>
              </c:pt>
              <c:pt idx="4">
                <c:v>5.3684609999999999</c:v>
              </c:pt>
              <c:pt idx="5">
                <c:v>7.1611377395998943</c:v>
              </c:pt>
              <c:pt idx="6">
                <c:v>5.4368488513233189</c:v>
              </c:pt>
              <c:pt idx="7">
                <c:v>3.2366923841665454</c:v>
              </c:pt>
              <c:pt idx="8">
                <c:v>3.4854188187086237</c:v>
              </c:pt>
              <c:pt idx="9">
                <c:v>2.9772950912037714</c:v>
              </c:pt>
              <c:pt idx="10">
                <c:v>3.8582575147091376</c:v>
              </c:pt>
              <c:pt idx="11">
                <c:v>6.1175336861261513</c:v>
              </c:pt>
              <c:pt idx="12">
                <c:v>4.8616735061870884</c:v>
              </c:pt>
              <c:pt idx="13">
                <c:v>5.3360011006416954</c:v>
              </c:pt>
              <c:pt idx="14">
                <c:v>2.9235318878657637</c:v>
              </c:pt>
              <c:pt idx="15">
                <c:v>5.0492601767621892</c:v>
              </c:pt>
              <c:pt idx="16">
                <c:v>6.7800617299967456</c:v>
              </c:pt>
              <c:pt idx="17">
                <c:v>5.3227658365974975</c:v>
              </c:pt>
              <c:pt idx="18">
                <c:v>-4.1802654369744232</c:v>
              </c:pt>
              <c:pt idx="19">
                <c:v>-11.771317655275809</c:v>
              </c:pt>
              <c:pt idx="20">
                <c:v>-10.4509366678936</c:v>
              </c:pt>
              <c:pt idx="21">
                <c:v>-6.3057935211197105</c:v>
              </c:pt>
              <c:pt idx="22">
                <c:v>1.5350137388244605</c:v>
              </c:pt>
              <c:pt idx="23">
                <c:v>1.3369557442836708</c:v>
              </c:pt>
              <c:pt idx="24">
                <c:v>0.61659546702748003</c:v>
              </c:pt>
              <c:pt idx="25">
                <c:v>0.18939498356927231</c:v>
              </c:pt>
              <c:pt idx="26">
                <c:v>2.5135885206770752</c:v>
              </c:pt>
              <c:pt idx="27">
                <c:v>1.8774567111691454</c:v>
              </c:pt>
              <c:pt idx="28">
                <c:v>0.96219182619424259</c:v>
              </c:pt>
              <c:pt idx="29">
                <c:v>4.8315603853174025</c:v>
              </c:pt>
              <c:pt idx="30">
                <c:v>3.5764127559416039</c:v>
              </c:pt>
              <c:pt idx="31">
                <c:v>7.5433374894421377</c:v>
              </c:pt>
              <c:pt idx="32">
                <c:v>7.3695233464853942</c:v>
              </c:pt>
              <c:pt idx="33">
                <c:v>6.0503674805810022</c:v>
              </c:pt>
              <c:pt idx="34">
                <c:v>6.3965709781251974</c:v>
              </c:pt>
              <c:pt idx="35">
                <c:v>1.7055890842298709</c:v>
              </c:pt>
              <c:pt idx="36">
                <c:v>4.2463424998482253</c:v>
              </c:pt>
              <c:pt idx="37">
                <c:v>3.7487261610132521</c:v>
              </c:pt>
              <c:pt idx="38">
                <c:v>3.449098435417099</c:v>
              </c:pt>
              <c:pt idx="39">
                <c:v>2.1526524965072014</c:v>
              </c:pt>
              <c:pt idx="40">
                <c:v>1.708936396228907</c:v>
              </c:pt>
              <c:pt idx="41">
                <c:v>2.3408227476271861</c:v>
              </c:pt>
              <c:pt idx="42">
                <c:v>2.3000382701875139</c:v>
              </c:pt>
              <c:pt idx="43">
                <c:v>1.8505355829062466</c:v>
              </c:pt>
              <c:pt idx="44">
                <c:v>3.5628145010223164</c:v>
              </c:pt>
              <c:pt idx="45">
                <c:v>3.9119486445907654</c:v>
              </c:pt>
              <c:pt idx="46">
                <c:v>3.8397651770274024</c:v>
              </c:pt>
              <c:pt idx="47">
                <c:v>1.2738986096350544</c:v>
              </c:pt>
              <c:pt idx="48">
                <c:v>-3.1330564501907787</c:v>
              </c:pt>
              <c:pt idx="49">
                <c:v>1.3653466640308949</c:v>
              </c:pt>
              <c:pt idx="50">
                <c:v>2.2167205449084406</c:v>
              </c:pt>
              <c:pt idx="51">
                <c:v>1.8810612242258173</c:v>
              </c:pt>
              <c:pt idx="52">
                <c:v>1.8466480175036963</c:v>
              </c:pt>
              <c:pt idx="53">
                <c:v>1.4254757299304117</c:v>
              </c:pt>
              <c:pt idx="54">
                <c:v>2.2987705203472615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El Salvador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53"/>
                    <c:pt idx="0">
                      <c:v>1961</c:v>
                    </c:pt>
                    <c:pt idx="1">
                      <c:v>1962</c:v>
                    </c:pt>
                    <c:pt idx="2">
                      <c:v>1963</c:v>
                    </c:pt>
                    <c:pt idx="3">
                      <c:v>1964</c:v>
                    </c:pt>
                    <c:pt idx="4">
                      <c:v>1965</c:v>
                    </c:pt>
                    <c:pt idx="5">
                      <c:v>1966</c:v>
                    </c:pt>
                    <c:pt idx="6">
                      <c:v>1967</c:v>
                    </c:pt>
                    <c:pt idx="7">
                      <c:v>1968</c:v>
                    </c:pt>
                    <c:pt idx="8">
                      <c:v>1969</c:v>
                    </c:pt>
                    <c:pt idx="9">
                      <c:v>1970</c:v>
                    </c:pt>
                    <c:pt idx="10">
                      <c:v>1971</c:v>
                    </c:pt>
                    <c:pt idx="11">
                      <c:v>1972</c:v>
                    </c:pt>
                    <c:pt idx="12">
                      <c:v>1973</c:v>
                    </c:pt>
                    <c:pt idx="13">
                      <c:v>1974</c:v>
                    </c:pt>
                    <c:pt idx="14">
                      <c:v>1975</c:v>
                    </c:pt>
                    <c:pt idx="15">
                      <c:v>1976</c:v>
                    </c:pt>
                    <c:pt idx="16">
                      <c:v>1977</c:v>
                    </c:pt>
                    <c:pt idx="17">
                      <c:v>1978</c:v>
                    </c:pt>
                    <c:pt idx="18">
                      <c:v>1979</c:v>
                    </c:pt>
                    <c:pt idx="19">
                      <c:v>1980</c:v>
                    </c:pt>
                    <c:pt idx="20">
                      <c:v>1981</c:v>
                    </c:pt>
                    <c:pt idx="21">
                      <c:v>1982</c:v>
                    </c:pt>
                    <c:pt idx="22">
                      <c:v>1983</c:v>
                    </c:pt>
                    <c:pt idx="23">
                      <c:v>1984</c:v>
                    </c:pt>
                    <c:pt idx="24">
                      <c:v>1985</c:v>
                    </c:pt>
                    <c:pt idx="25">
                      <c:v>1986</c:v>
                    </c:pt>
                    <c:pt idx="26">
                      <c:v>1987</c:v>
                    </c:pt>
                    <c:pt idx="27">
                      <c:v>1988</c:v>
                    </c:pt>
                    <c:pt idx="28">
                      <c:v>1989</c:v>
                    </c:pt>
                    <c:pt idx="29">
                      <c:v>1990</c:v>
                    </c:pt>
                    <c:pt idx="30">
                      <c:v>1991</c:v>
                    </c:pt>
                    <c:pt idx="31">
                      <c:v>1992</c:v>
                    </c:pt>
                    <c:pt idx="32">
                      <c:v>1993</c:v>
                    </c:pt>
                    <c:pt idx="33">
                      <c:v>1994</c:v>
                    </c:pt>
                    <c:pt idx="34">
                      <c:v>1995</c:v>
                    </c:pt>
                    <c:pt idx="35">
                      <c:v>1996</c:v>
                    </c:pt>
                    <c:pt idx="36">
                      <c:v>1997</c:v>
                    </c:pt>
                    <c:pt idx="37">
                      <c:v>1998</c:v>
                    </c:pt>
                    <c:pt idx="38">
                      <c:v>1999</c:v>
                    </c:pt>
                    <c:pt idx="39">
                      <c:v>2000</c:v>
                    </c:pt>
                    <c:pt idx="40">
                      <c:v>2001</c:v>
                    </c:pt>
                    <c:pt idx="41">
                      <c:v>2002</c:v>
                    </c:pt>
                    <c:pt idx="42">
                      <c:v>2003</c:v>
                    </c:pt>
                    <c:pt idx="43">
                      <c:v>2004</c:v>
                    </c:pt>
                    <c:pt idx="44">
                      <c:v>2005</c:v>
                    </c:pt>
                    <c:pt idx="45">
                      <c:v>2006</c:v>
                    </c:pt>
                    <c:pt idx="46">
                      <c:v>2007</c:v>
                    </c:pt>
                    <c:pt idx="47">
                      <c:v>2008</c:v>
                    </c:pt>
                    <c:pt idx="48">
                      <c:v>2009</c:v>
                    </c:pt>
                    <c:pt idx="49">
                      <c:v>2010</c:v>
                    </c:pt>
                    <c:pt idx="50">
                      <c:v>2011</c:v>
                    </c:pt>
                    <c:pt idx="51">
                      <c:v>2012</c:v>
                    </c:pt>
                    <c:pt idx="52">
                      <c:v>2013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A3D4-498C-A7B0-059168C9D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044096"/>
        <c:axId val="217045632"/>
      </c:lineChart>
      <c:catAx>
        <c:axId val="217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045632"/>
        <c:crosses val="autoZero"/>
        <c:auto val="1"/>
        <c:lblAlgn val="ctr"/>
        <c:lblOffset val="100"/>
        <c:tickLblSkip val="4"/>
        <c:noMultiLvlLbl val="0"/>
      </c:catAx>
      <c:valAx>
        <c:axId val="217045632"/>
        <c:scaling>
          <c:orientation val="minMax"/>
          <c:max val="8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04409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Gráfico 2.8. </a:t>
            </a:r>
            <a:r>
              <a:rPr lang="es-SV" sz="1800" b="1" i="0" u="none" strike="noStrike" baseline="0"/>
              <a:t>Categorías ocupacionales con preeminencia femenina y masculina. </a:t>
            </a:r>
            <a:br>
              <a:rPr lang="es-SV" sz="1800" b="1" i="0" u="none" strike="noStrike" baseline="0"/>
            </a:br>
            <a:r>
              <a:rPr lang="es-SV" sz="1800" b="1" i="0" u="none" strike="noStrike" baseline="0"/>
              <a:t>El Salvador, años seleccionados.  </a:t>
            </a:r>
            <a:endParaRPr lang="es-SV" sz="1600"/>
          </a:p>
        </c:rich>
      </c:tx>
      <c:layout>
        <c:manualLayout>
          <c:xMode val="edge"/>
          <c:yMode val="edge"/>
          <c:x val="0.13623882834517106"/>
          <c:y val="2.10109258005906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881694116348879E-2"/>
          <c:y val="0.13370379988913489"/>
          <c:w val="0.88807046842637305"/>
          <c:h val="0.69364193518540185"/>
        </c:manualLayout>
      </c:layout>
      <c:barChart>
        <c:barDir val="col"/>
        <c:grouping val="clustered"/>
        <c:varyColors val="0"/>
        <c:ser>
          <c:idx val="0"/>
          <c:order val="0"/>
          <c:tx>
            <c:v>Patrono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0.28613646240764884</c:v>
              </c:pt>
              <c:pt idx="1">
                <c:v>0.34325358621353613</c:v>
              </c:pt>
              <c:pt idx="2">
                <c:v>0.38356869036975344</c:v>
              </c:pt>
              <c:pt idx="3">
                <c:v>0.38383277338246452</c:v>
              </c:pt>
              <c:pt idx="4">
                <c:v>0.47200127902793876</c:v>
              </c:pt>
            </c:numLit>
          </c:val>
          <c:extLst>
            <c:ext xmlns:c16="http://schemas.microsoft.com/office/drawing/2014/chart" uri="{C3380CC4-5D6E-409C-BE32-E72D297353CC}">
              <c16:uniqueId val="{00000000-E712-456A-993C-C652F438F60E}"/>
            </c:ext>
          </c:extLst>
        </c:ser>
        <c:ser>
          <c:idx val="1"/>
          <c:order val="1"/>
          <c:tx>
            <c:v>Cuenta propia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0.98990240968211651</c:v>
              </c:pt>
              <c:pt idx="1">
                <c:v>1.1025880194912558</c:v>
              </c:pt>
              <c:pt idx="2">
                <c:v>1.1363209132492922</c:v>
              </c:pt>
              <c:pt idx="3">
                <c:v>1.1211500334278535</c:v>
              </c:pt>
              <c:pt idx="4">
                <c:v>1.1014750568147966</c:v>
              </c:pt>
            </c:numLit>
          </c:val>
          <c:extLst>
            <c:ext xmlns:c16="http://schemas.microsoft.com/office/drawing/2014/chart" uri="{C3380CC4-5D6E-409C-BE32-E72D297353CC}">
              <c16:uniqueId val="{00000001-E712-456A-993C-C652F438F60E}"/>
            </c:ext>
          </c:extLst>
        </c:ser>
        <c:ser>
          <c:idx val="2"/>
          <c:order val="2"/>
          <c:tx>
            <c:v>Asal. permanentes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0.5798396122251237</c:v>
              </c:pt>
              <c:pt idx="1">
                <c:v>0.64247827755871167</c:v>
              </c:pt>
              <c:pt idx="2">
                <c:v>0.6576937612755549</c:v>
              </c:pt>
              <c:pt idx="3">
                <c:v>0.65710179197389096</c:v>
              </c:pt>
              <c:pt idx="4">
                <c:v>0.63309605945347869</c:v>
              </c:pt>
            </c:numLit>
          </c:val>
          <c:extLst>
            <c:ext xmlns:c16="http://schemas.microsoft.com/office/drawing/2014/chart" uri="{C3380CC4-5D6E-409C-BE32-E72D297353CC}">
              <c16:uniqueId val="{00000002-E712-456A-993C-C652F438F60E}"/>
            </c:ext>
          </c:extLst>
        </c:ser>
        <c:ser>
          <c:idx val="3"/>
          <c:order val="3"/>
          <c:tx>
            <c:v>Asal. temporales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0.23674790927727701</c:v>
              </c:pt>
              <c:pt idx="1">
                <c:v>0.18487295680278137</c:v>
              </c:pt>
              <c:pt idx="2">
                <c:v>0.1963733455173694</c:v>
              </c:pt>
              <c:pt idx="3">
                <c:v>0.21449473338824271</c:v>
              </c:pt>
              <c:pt idx="4">
                <c:v>0.25890791369936789</c:v>
              </c:pt>
            </c:numLit>
          </c:val>
          <c:extLst>
            <c:ext xmlns:c16="http://schemas.microsoft.com/office/drawing/2014/chart" uri="{C3380CC4-5D6E-409C-BE32-E72D297353CC}">
              <c16:uniqueId val="{00000003-E712-456A-993C-C652F438F60E}"/>
            </c:ext>
          </c:extLst>
        </c:ser>
        <c:ser>
          <c:idx val="4"/>
          <c:order val="4"/>
          <c:tx>
            <c:v>Serv. Dom.</c:v>
          </c:tx>
          <c:invertIfNegative val="0"/>
          <c:dLbls>
            <c:dLbl>
              <c:idx val="2"/>
              <c:layout>
                <c:manualLayout>
                  <c:x val="0"/>
                  <c:y val="-1.8907563025210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2-456A-993C-C652F438F60E}"/>
                </c:ext>
              </c:extLst>
            </c:dLbl>
            <c:dLbl>
              <c:idx val="4"/>
              <c:layout>
                <c:manualLayout>
                  <c:x val="1.3679890560875519E-3"/>
                  <c:y val="-1.8907563025210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2-456A-993C-C652F438F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21.021235050036612</c:v>
              </c:pt>
              <c:pt idx="1">
                <c:v>11.139620653319284</c:v>
              </c:pt>
              <c:pt idx="2">
                <c:v>9.1947802197802204</c:v>
              </c:pt>
              <c:pt idx="3">
                <c:v>10.335054678007291</c:v>
              </c:pt>
              <c:pt idx="4">
                <c:v>13.965396249243799</c:v>
              </c:pt>
            </c:numLit>
          </c:val>
          <c:extLst>
            <c:ext xmlns:c16="http://schemas.microsoft.com/office/drawing/2014/chart" uri="{C3380CC4-5D6E-409C-BE32-E72D297353CC}">
              <c16:uniqueId val="{00000006-E712-456A-993C-C652F438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681216"/>
        <c:axId val="122682752"/>
      </c:barChart>
      <c:catAx>
        <c:axId val="1226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2682752"/>
        <c:crossesAt val="0.25"/>
        <c:auto val="1"/>
        <c:lblAlgn val="ctr"/>
        <c:lblOffset val="100"/>
        <c:noMultiLvlLbl val="0"/>
      </c:catAx>
      <c:valAx>
        <c:axId val="122682752"/>
        <c:scaling>
          <c:orientation val="minMax"/>
          <c:max val="32"/>
          <c:min val="0.1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s-SV" sz="1400"/>
                  <a:t>Número</a:t>
                </a:r>
                <a:r>
                  <a:rPr lang="es-SV" sz="1400" baseline="0"/>
                  <a:t> de mujeres/número de hombres</a:t>
                </a:r>
                <a:endParaRPr lang="es-SV" sz="1400"/>
              </a:p>
            </c:rich>
          </c:tx>
          <c:layout>
            <c:manualLayout>
              <c:xMode val="edge"/>
              <c:yMode val="edge"/>
              <c:x val="5.4719562243502103E-3"/>
              <c:y val="0.254975352345662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2681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053933237825498E-2"/>
          <c:y val="0.87560560444650393"/>
          <c:w val="0.94094606676217463"/>
          <c:h val="4.557036988023555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pattFill prst="narHorz">
              <a:fgClr>
                <a:schemeClr val="dk1">
                  <a:tint val="88500"/>
                </a:schemeClr>
              </a:fgClr>
              <a:bgClr>
                <a:schemeClr val="dk1">
                  <a:tint val="885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885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SV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2000</c:v>
              </c:pt>
              <c:pt idx="1">
                <c:v>2005</c:v>
              </c:pt>
              <c:pt idx="2">
                <c:v>2010</c:v>
              </c:pt>
              <c:pt idx="3">
                <c:v>2014</c:v>
              </c:pt>
            </c:strLit>
          </c:cat>
          <c:val>
            <c:numLit>
              <c:formatCode>General</c:formatCode>
              <c:ptCount val="4"/>
              <c:pt idx="0">
                <c:v>9.0514454665349367E-2</c:v>
              </c:pt>
              <c:pt idx="1">
                <c:v>8.8727297308389644E-2</c:v>
              </c:pt>
              <c:pt idx="2">
                <c:v>8.4102150221613436E-2</c:v>
              </c:pt>
              <c:pt idx="3">
                <c:v>8.5971317461070826E-2</c:v>
              </c:pt>
            </c:numLit>
          </c:val>
          <c:extLst>
            <c:ext xmlns:c16="http://schemas.microsoft.com/office/drawing/2014/chart" uri="{C3380CC4-5D6E-409C-BE32-E72D297353CC}">
              <c16:uniqueId val="{00000000-BFA8-4EB5-AA6C-3676F0B32753}"/>
            </c:ext>
          </c:extLst>
        </c:ser>
        <c:ser>
          <c:idx val="1"/>
          <c:order val="1"/>
          <c:tx>
            <c:v>HOMBRES</c:v>
          </c:tx>
          <c:spPr>
            <a:pattFill prst="narHorz">
              <a:fgClr>
                <a:schemeClr val="dk1">
                  <a:tint val="55000"/>
                </a:schemeClr>
              </a:fgClr>
              <a:bgClr>
                <a:schemeClr val="dk1">
                  <a:tint val="5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55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SV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2000</c:v>
              </c:pt>
              <c:pt idx="1">
                <c:v>2005</c:v>
              </c:pt>
              <c:pt idx="2">
                <c:v>2010</c:v>
              </c:pt>
              <c:pt idx="3">
                <c:v>2014</c:v>
              </c:pt>
            </c:strLit>
          </c:cat>
          <c:val>
            <c:numLit>
              <c:formatCode>General</c:formatCode>
              <c:ptCount val="4"/>
              <c:pt idx="0">
                <c:v>9.9092806768682026E-2</c:v>
              </c:pt>
              <c:pt idx="1">
                <c:v>0.10579488656319734</c:v>
              </c:pt>
              <c:pt idx="2">
                <c:v>0.10211640665916838</c:v>
              </c:pt>
              <c:pt idx="3">
                <c:v>0.10203214805328809</c:v>
              </c:pt>
            </c:numLit>
          </c:val>
          <c:extLst>
            <c:ext xmlns:c16="http://schemas.microsoft.com/office/drawing/2014/chart" uri="{C3380CC4-5D6E-409C-BE32-E72D297353CC}">
              <c16:uniqueId val="{00000001-BFA8-4EB5-AA6C-3676F0B32753}"/>
            </c:ext>
          </c:extLst>
        </c:ser>
        <c:ser>
          <c:idx val="2"/>
          <c:order val="2"/>
          <c:tx>
            <c:v>MUJERES 0,102032148053288 0,0859713174610708</c:v>
          </c:tx>
          <c:spPr>
            <a:pattFill prst="narHorz">
              <a:fgClr>
                <a:schemeClr val="dk1">
                  <a:tint val="75000"/>
                </a:schemeClr>
              </a:fgClr>
              <a:bgClr>
                <a:schemeClr val="dk1">
                  <a:tint val="7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75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SV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2000</c:v>
              </c:pt>
              <c:pt idx="1">
                <c:v>2005</c:v>
              </c:pt>
              <c:pt idx="2">
                <c:v>2010</c:v>
              </c:pt>
              <c:pt idx="3">
                <c:v>2014</c:v>
              </c:pt>
            </c:strLit>
          </c:cat>
          <c:val>
            <c:numLit>
              <c:formatCode>General</c:formatCode>
              <c:ptCount val="4"/>
              <c:pt idx="0">
                <c:v>3.7439402674808567E-2</c:v>
              </c:pt>
              <c:pt idx="1">
                <c:v>4.802690661923964E-2</c:v>
              </c:pt>
              <c:pt idx="2">
                <c:v>5.1085155056318887E-2</c:v>
              </c:pt>
              <c:pt idx="3">
                <c:v>4.7361900721255831E-2</c:v>
              </c:pt>
            </c:numLit>
          </c:val>
          <c:extLst>
            <c:ext xmlns:c16="http://schemas.microsoft.com/office/drawing/2014/chart" uri="{C3380CC4-5D6E-409C-BE32-E72D297353CC}">
              <c16:uniqueId val="{00000002-BFA8-4EB5-AA6C-3676F0B32753}"/>
            </c:ext>
          </c:extLst>
        </c:ser>
        <c:ser>
          <c:idx val="3"/>
          <c:order val="3"/>
          <c:tx>
            <c:v>MUJERES 0,102032148053288 0,0859713174610708</c:v>
          </c:tx>
          <c:spPr>
            <a:pattFill prst="narHorz">
              <a:fgClr>
                <a:schemeClr val="dk1">
                  <a:tint val="98500"/>
                </a:schemeClr>
              </a:fgClr>
              <a:bgClr>
                <a:schemeClr val="dk1">
                  <a:tint val="985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985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SV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2000</c:v>
              </c:pt>
              <c:pt idx="1">
                <c:v>2005</c:v>
              </c:pt>
              <c:pt idx="2">
                <c:v>2010</c:v>
              </c:pt>
              <c:pt idx="3">
                <c:v>2014</c:v>
              </c:pt>
            </c:strLit>
          </c:cat>
          <c:val>
            <c:numLit>
              <c:formatCode>General</c:formatCode>
              <c:ptCount val="4"/>
              <c:pt idx="0">
                <c:v>4.9937510788786013E-2</c:v>
              </c:pt>
              <c:pt idx="1">
                <c:v>7.3151351224754885E-2</c:v>
              </c:pt>
              <c:pt idx="2">
                <c:v>8.0947342849719689E-2</c:v>
              </c:pt>
              <c:pt idx="3">
                <c:v>7.5542278319898182E-2</c:v>
              </c:pt>
            </c:numLit>
          </c:val>
          <c:extLst>
            <c:ext xmlns:c16="http://schemas.microsoft.com/office/drawing/2014/chart" uri="{C3380CC4-5D6E-409C-BE32-E72D297353CC}">
              <c16:uniqueId val="{00000003-BFA8-4EB5-AA6C-3676F0B327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8946304"/>
        <c:axId val="78947840"/>
      </c:barChart>
      <c:catAx>
        <c:axId val="789463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SV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7840"/>
        <c:crosses val="autoZero"/>
        <c:auto val="1"/>
        <c:lblAlgn val="ctr"/>
        <c:lblOffset val="100"/>
        <c:noMultiLvlLbl val="0"/>
      </c:catAx>
      <c:valAx>
        <c:axId val="789478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SV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SV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5884100013814"/>
          <c:y val="3.588907014681892E-2"/>
          <c:w val="0.79328878298107475"/>
          <c:h val="0.76858229181384952"/>
        </c:manualLayout>
      </c:layout>
      <c:barChart>
        <c:barDir val="bar"/>
        <c:grouping val="clustered"/>
        <c:varyColors val="0"/>
        <c:ser>
          <c:idx val="0"/>
          <c:order val="0"/>
          <c:tx>
            <c:v>42125</c:v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Agricultura</c:v>
              </c:pt>
              <c:pt idx="1">
                <c:v>Construcción</c:v>
              </c:pt>
              <c:pt idx="2">
                <c:v>Transp./comunic.</c:v>
              </c:pt>
              <c:pt idx="3">
                <c:v>Servicios </c:v>
              </c:pt>
              <c:pt idx="4">
                <c:v>Comercio</c:v>
              </c:pt>
              <c:pt idx="5">
                <c:v>Serv. financ.</c:v>
              </c:pt>
              <c:pt idx="6">
                <c:v>Industria</c:v>
              </c:pt>
            </c:strLit>
          </c:cat>
          <c:val>
            <c:numLit>
              <c:formatCode>General</c:formatCode>
              <c:ptCount val="7"/>
              <c:pt idx="0">
                <c:v>12849</c:v>
              </c:pt>
              <c:pt idx="1">
                <c:v>23879</c:v>
              </c:pt>
              <c:pt idx="2">
                <c:v>39173</c:v>
              </c:pt>
              <c:pt idx="3">
                <c:v>83238</c:v>
              </c:pt>
              <c:pt idx="4">
                <c:v>147548</c:v>
              </c:pt>
              <c:pt idx="5">
                <c:v>148875</c:v>
              </c:pt>
              <c:pt idx="6">
                <c:v>173839</c:v>
              </c:pt>
            </c:numLit>
          </c:val>
          <c:extLst>
            <c:ext xmlns:c16="http://schemas.microsoft.com/office/drawing/2014/chart" uri="{C3380CC4-5D6E-409C-BE32-E72D297353CC}">
              <c16:uniqueId val="{00000000-EE1A-4D44-AC8B-1E1717D30426}"/>
            </c:ext>
          </c:extLst>
        </c:ser>
        <c:ser>
          <c:idx val="3"/>
          <c:order val="3"/>
          <c:tx>
            <c:v>42491</c:v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Agricultura</c:v>
              </c:pt>
              <c:pt idx="1">
                <c:v>Construcción</c:v>
              </c:pt>
              <c:pt idx="2">
                <c:v>Transp./comunic.</c:v>
              </c:pt>
              <c:pt idx="3">
                <c:v>Servicios </c:v>
              </c:pt>
              <c:pt idx="4">
                <c:v>Comercio</c:v>
              </c:pt>
              <c:pt idx="5">
                <c:v>Serv. financ.</c:v>
              </c:pt>
              <c:pt idx="6">
                <c:v>Industria</c:v>
              </c:pt>
            </c:strLit>
          </c:cat>
          <c:val>
            <c:numLit>
              <c:formatCode>General</c:formatCode>
              <c:ptCount val="7"/>
              <c:pt idx="0">
                <c:v>13760</c:v>
              </c:pt>
              <c:pt idx="1">
                <c:v>22282</c:v>
              </c:pt>
              <c:pt idx="2">
                <c:v>40635</c:v>
              </c:pt>
              <c:pt idx="3">
                <c:v>81713</c:v>
              </c:pt>
              <c:pt idx="4">
                <c:v>151004</c:v>
              </c:pt>
              <c:pt idx="5">
                <c:v>151842</c:v>
              </c:pt>
              <c:pt idx="6">
                <c:v>174635</c:v>
              </c:pt>
            </c:numLit>
          </c:val>
          <c:extLst>
            <c:ext xmlns:c16="http://schemas.microsoft.com/office/drawing/2014/chart" uri="{C3380CC4-5D6E-409C-BE32-E72D297353CC}">
              <c16:uniqueId val="{00000001-EE1A-4D44-AC8B-1E1717D3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84352"/>
        <c:axId val="120858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#¡REF!</c:v>
                </c:tx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#¡REF!</c:v>
                    </c:pt>
                    <c:pt idx="1">
                      <c:v>#¡REF!</c:v>
                    </c:pt>
                    <c:pt idx="2">
                      <c:v>#¡REF!</c:v>
                    </c:pt>
                    <c:pt idx="3">
                      <c:v>#¡REF!</c:v>
                    </c:pt>
                    <c:pt idx="4">
                      <c:v>#¡REF!</c:v>
                    </c:pt>
                    <c:pt idx="5">
                      <c:v>#¡REF!</c:v>
                    </c:pt>
                    <c:pt idx="6">
                      <c:v>#¡REF!</c:v>
                    </c:pt>
                  </c:strLit>
                </c:cat>
                <c:val>
                  <c:numLit>
                    <c:formatCode>General</c:formatCode>
                    <c:ptCount val="7"/>
                  </c:numLit>
                </c:val>
                <c:extLst>
                  <c:ext xmlns:c16="http://schemas.microsoft.com/office/drawing/2014/chart" uri="{C3380CC4-5D6E-409C-BE32-E72D297353CC}">
                    <c16:uniqueId val="{00000002-EE1A-4D44-AC8B-1E1717D3042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#¡REF!</c:v>
                </c:tx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#¡REF!</c:v>
                    </c:pt>
                    <c:pt idx="1">
                      <c:v>#¡REF!</c:v>
                    </c:pt>
                    <c:pt idx="2">
                      <c:v>#¡REF!</c:v>
                    </c:pt>
                    <c:pt idx="3">
                      <c:v>#¡REF!</c:v>
                    </c:pt>
                    <c:pt idx="4">
                      <c:v>#¡REF!</c:v>
                    </c:pt>
                    <c:pt idx="5">
                      <c:v>#¡REF!</c:v>
                    </c:pt>
                    <c:pt idx="6">
                      <c:v>#¡REF!</c:v>
                    </c:pt>
                  </c:strLit>
                </c:cat>
                <c:val>
                  <c:numLit>
                    <c:formatCode>General</c:formatCode>
                    <c:ptCount val="7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1A-4D44-AC8B-1E1717D30426}"/>
                  </c:ext>
                </c:extLst>
              </c15:ser>
            </c15:filteredBarSeries>
          </c:ext>
        </c:extLst>
      </c:barChart>
      <c:catAx>
        <c:axId val="1208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085888"/>
        <c:crosses val="autoZero"/>
        <c:auto val="1"/>
        <c:lblAlgn val="ctr"/>
        <c:lblOffset val="100"/>
        <c:noMultiLvlLbl val="0"/>
      </c:catAx>
      <c:valAx>
        <c:axId val="1208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08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3615140212737"/>
          <c:y val="0.93954694541591222"/>
          <c:w val="0.20552752451996131"/>
          <c:h val="5.688640327929716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Índice de las tasas de ganancia potencial y efectiva 1990=1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Tasa de Ganancia Potencial</c:v>
          </c:tx>
          <c:spPr>
            <a:ln>
              <a:prstDash val="sysDash"/>
            </a:ln>
          </c:spPr>
          <c:marker>
            <c:symbol val="none"/>
          </c:marker>
          <c:cat>
            <c:strLit>
              <c:ptCount val="27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</c:strLit>
          </c:cat>
          <c:val>
            <c:numLit>
              <c:formatCode>General</c:formatCode>
              <c:ptCount val="27"/>
              <c:pt idx="0">
                <c:v>1</c:v>
              </c:pt>
              <c:pt idx="1">
                <c:v>0.97155246826912078</c:v>
              </c:pt>
              <c:pt idx="2">
                <c:v>1.0311120057992824</c:v>
              </c:pt>
              <c:pt idx="3">
                <c:v>0.95164549614343519</c:v>
              </c:pt>
              <c:pt idx="4">
                <c:v>0.97084930865600594</c:v>
              </c:pt>
              <c:pt idx="5">
                <c:v>1.1122281335206921</c:v>
              </c:pt>
              <c:pt idx="6">
                <c:v>1.0169993349962667</c:v>
              </c:pt>
              <c:pt idx="7">
                <c:v>1.1238179692217214</c:v>
              </c:pt>
              <c:pt idx="8">
                <c:v>1.0861010065222303</c:v>
              </c:pt>
              <c:pt idx="9">
                <c:v>1.1697785879772349</c:v>
              </c:pt>
              <c:pt idx="10">
                <c:v>1.2106857203467762</c:v>
              </c:pt>
              <c:pt idx="11">
                <c:v>1.3013323857123358</c:v>
              </c:pt>
              <c:pt idx="12">
                <c:v>1.3087950273673996</c:v>
              </c:pt>
              <c:pt idx="13">
                <c:v>1.2130451422531223</c:v>
              </c:pt>
              <c:pt idx="14">
                <c:v>1.277275981617553</c:v>
              </c:pt>
              <c:pt idx="15">
                <c:v>1.2683524215063109</c:v>
              </c:pt>
              <c:pt idx="16">
                <c:v>1.1987962823488252</c:v>
              </c:pt>
              <c:pt idx="17">
                <c:v>1.2124587559247146</c:v>
              </c:pt>
              <c:pt idx="18">
                <c:v>1.2262769383453511</c:v>
              </c:pt>
              <c:pt idx="19">
                <c:v>1.1987962823488252</c:v>
              </c:pt>
              <c:pt idx="20">
                <c:v>1.2124587559247146</c:v>
              </c:pt>
              <c:pt idx="21">
                <c:v>1.2262769383453511</c:v>
              </c:pt>
              <c:pt idx="22">
                <c:v>1.2402526041974669</c:v>
              </c:pt>
              <c:pt idx="23">
                <c:v>1.2543875482924511</c:v>
              </c:pt>
              <c:pt idx="24">
                <c:v>1.2686835858968482</c:v>
              </c:pt>
              <c:pt idx="25">
                <c:v>1.2831425529654801</c:v>
              </c:pt>
              <c:pt idx="26">
                <c:v>1.2977663063772287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3D-4E07-B007-B58A9C57BC7B}"/>
            </c:ext>
          </c:extLst>
        </c:ser>
        <c:ser>
          <c:idx val="1"/>
          <c:order val="1"/>
          <c:tx>
            <c:v>Tasa de Ganancia Efectiva</c:v>
          </c:tx>
          <c:marker>
            <c:symbol val="none"/>
          </c:marker>
          <c:cat>
            <c:strLit>
              <c:ptCount val="27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</c:strLit>
          </c:cat>
          <c:val>
            <c:numLit>
              <c:formatCode>General</c:formatCode>
              <c:ptCount val="27"/>
              <c:pt idx="0">
                <c:v>1</c:v>
              </c:pt>
              <c:pt idx="1">
                <c:v>0.99939600847492249</c:v>
              </c:pt>
              <c:pt idx="2">
                <c:v>1.0276785081253799</c:v>
              </c:pt>
              <c:pt idx="3">
                <c:v>0.93201891549677396</c:v>
              </c:pt>
              <c:pt idx="4">
                <c:v>0.86735183047464248</c:v>
              </c:pt>
              <c:pt idx="5">
                <c:v>0.84075419788694294</c:v>
              </c:pt>
              <c:pt idx="6">
                <c:v>0.81806710297372975</c:v>
              </c:pt>
              <c:pt idx="7">
                <c:v>0.81480809342024252</c:v>
              </c:pt>
              <c:pt idx="8">
                <c:v>0.81449673780964238</c:v>
              </c:pt>
              <c:pt idx="9">
                <c:v>0.83491859375370869</c:v>
              </c:pt>
              <c:pt idx="10">
                <c:v>0.77943955518527508</c:v>
              </c:pt>
              <c:pt idx="11">
                <c:v>0.78503501674993581</c:v>
              </c:pt>
              <c:pt idx="12">
                <c:v>0.74749909853602947</c:v>
              </c:pt>
              <c:pt idx="13">
                <c:v>0.71796383585018153</c:v>
              </c:pt>
              <c:pt idx="14">
                <c:v>0.7007519574170753</c:v>
              </c:pt>
              <c:pt idx="15">
                <c:v>0.7021826919510783</c:v>
              </c:pt>
              <c:pt idx="16">
                <c:v>0.70924280246546056</c:v>
              </c:pt>
              <c:pt idx="17">
                <c:v>0.6941760418550611</c:v>
              </c:pt>
              <c:pt idx="18">
                <c:v>0.67942935114808822</c:v>
              </c:pt>
              <c:pt idx="19">
                <c:v>0.70924280246546056</c:v>
              </c:pt>
              <c:pt idx="20">
                <c:v>0.6941760418550611</c:v>
              </c:pt>
              <c:pt idx="21">
                <c:v>0.67942935114808822</c:v>
              </c:pt>
              <c:pt idx="22">
                <c:v>0.66499593095708698</c:v>
              </c:pt>
              <c:pt idx="23">
                <c:v>0.65086912633701743</c:v>
              </c:pt>
              <c:pt idx="24">
                <c:v>0.63704242371679975</c:v>
              </c:pt>
              <c:pt idx="25">
                <c:v>0.62350944789604468</c:v>
              </c:pt>
              <c:pt idx="26">
                <c:v>0.61026395910558273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3D-4E07-B007-B58A9C57B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89952"/>
        <c:axId val="117404032"/>
      </c:lineChart>
      <c:catAx>
        <c:axId val="1173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7404032"/>
        <c:crosses val="autoZero"/>
        <c:auto val="1"/>
        <c:lblAlgn val="ctr"/>
        <c:lblOffset val="100"/>
        <c:noMultiLvlLbl val="0"/>
      </c:catAx>
      <c:valAx>
        <c:axId val="117404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117389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Índice de la tasa de plusvalia potencial y efectiva de El Salvador 1990=1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Tasa de Plusvalia Potencial</c:v>
          </c:tx>
          <c:marker>
            <c:symbol val="none"/>
          </c:marker>
          <c:cat>
            <c:strLit>
              <c:ptCount val="26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</c:strLit>
          </c:cat>
          <c:val>
            <c:numLit>
              <c:formatCode>General</c:formatCode>
              <c:ptCount val="27"/>
              <c:pt idx="0">
                <c:v>1</c:v>
              </c:pt>
              <c:pt idx="1">
                <c:v>1.0335706484779512</c:v>
              </c:pt>
              <c:pt idx="2">
                <c:v>1.1777241571034269</c:v>
              </c:pt>
              <c:pt idx="3">
                <c:v>1.1961440639166647</c:v>
              </c:pt>
              <c:pt idx="4">
                <c:v>1.3174568742634147</c:v>
              </c:pt>
              <c:pt idx="5">
                <c:v>1.5947251229312773</c:v>
              </c:pt>
              <c:pt idx="6">
                <c:v>1.5240232095150998</c:v>
              </c:pt>
              <c:pt idx="7">
                <c:v>1.7058154347763346</c:v>
              </c:pt>
              <c:pt idx="8">
                <c:v>1.6403836492304134</c:v>
              </c:pt>
              <c:pt idx="9">
                <c:v>1.860777021468166</c:v>
              </c:pt>
              <c:pt idx="10">
                <c:v>2.2321499811670944</c:v>
              </c:pt>
              <c:pt idx="11">
                <c:v>2.4390772325024206</c:v>
              </c:pt>
              <c:pt idx="12">
                <c:v>2.6161786958707771</c:v>
              </c:pt>
              <c:pt idx="13">
                <c:v>2.4704156855066866</c:v>
              </c:pt>
              <c:pt idx="14">
                <c:v>2.7883943422760478</c:v>
              </c:pt>
              <c:pt idx="15">
                <c:v>2.6679548776838122</c:v>
              </c:pt>
              <c:pt idx="16">
                <c:v>2.3562704192957731</c:v>
              </c:pt>
              <c:pt idx="17">
                <c:v>2.4740839402605621</c:v>
              </c:pt>
              <c:pt idx="18">
                <c:v>2.5977881372735903</c:v>
              </c:pt>
              <c:pt idx="19">
                <c:v>2.3562704192957731</c:v>
              </c:pt>
              <c:pt idx="20">
                <c:v>2.4740839402605621</c:v>
              </c:pt>
              <c:pt idx="21">
                <c:v>2.5977881372735903</c:v>
              </c:pt>
              <c:pt idx="22">
                <c:v>2.7276775441372698</c:v>
              </c:pt>
              <c:pt idx="23">
                <c:v>2.8640614213441333</c:v>
              </c:pt>
              <c:pt idx="24">
                <c:v>3.0072644924113403</c:v>
              </c:pt>
              <c:pt idx="25">
                <c:v>3.1576277170319074</c:v>
              </c:pt>
              <c:pt idx="26">
                <c:v>3.3155091028835031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4D-4C57-B91E-1181A22C4048}"/>
            </c:ext>
          </c:extLst>
        </c:ser>
        <c:ser>
          <c:idx val="1"/>
          <c:order val="1"/>
          <c:tx>
            <c:v>Tasa de Plusvalia Efectiva</c:v>
          </c:tx>
          <c:spPr>
            <a:ln>
              <a:prstDash val="sysDash"/>
            </a:ln>
          </c:spPr>
          <c:marker>
            <c:symbol val="none"/>
          </c:marker>
          <c:cat>
            <c:strLit>
              <c:ptCount val="26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</c:strLit>
          </c:cat>
          <c:val>
            <c:numLit>
              <c:formatCode>General</c:formatCode>
              <c:ptCount val="27"/>
              <c:pt idx="0">
                <c:v>1</c:v>
              </c:pt>
              <c:pt idx="1">
                <c:v>1.0988344264576455</c:v>
              </c:pt>
              <c:pt idx="2">
                <c:v>1.2050756276076657</c:v>
              </c:pt>
              <c:pt idx="3">
                <c:v>1.1820693184613948</c:v>
              </c:pt>
              <c:pt idx="4">
                <c:v>1.203025837958323</c:v>
              </c:pt>
              <c:pt idx="5">
                <c:v>1.2011529551485427</c:v>
              </c:pt>
              <c:pt idx="6">
                <c:v>1.3280043701783348</c:v>
              </c:pt>
              <c:pt idx="7">
                <c:v>1.339668612904191</c:v>
              </c:pt>
              <c:pt idx="8">
                <c:v>1.3805500025151796</c:v>
              </c:pt>
              <c:pt idx="9">
                <c:v>1.4355051363951339</c:v>
              </c:pt>
              <c:pt idx="10">
                <c:v>1.3883194690604101</c:v>
              </c:pt>
              <c:pt idx="11">
                <c:v>1.3754981142565423</c:v>
              </c:pt>
              <c:pt idx="12">
                <c:v>1.3804784315889453</c:v>
              </c:pt>
              <c:pt idx="13">
                <c:v>1.3612377360067327</c:v>
              </c:pt>
              <c:pt idx="14">
                <c:v>1.3552680896153715</c:v>
              </c:pt>
              <c:pt idx="15">
                <c:v>1.3512146059106969</c:v>
              </c:pt>
              <c:pt idx="16">
                <c:v>1.3569020377132046</c:v>
              </c:pt>
              <c:pt idx="17">
                <c:v>1.3840400784674689</c:v>
              </c:pt>
              <c:pt idx="18">
                <c:v>1.4117208800368184</c:v>
              </c:pt>
              <c:pt idx="19">
                <c:v>1.3569020377132046</c:v>
              </c:pt>
              <c:pt idx="20">
                <c:v>1.3840400784674689</c:v>
              </c:pt>
              <c:pt idx="21">
                <c:v>1.4117208800368184</c:v>
              </c:pt>
              <c:pt idx="22">
                <c:v>1.4399552976375547</c:v>
              </c:pt>
              <c:pt idx="23">
                <c:v>1.4687544035903057</c:v>
              </c:pt>
              <c:pt idx="24">
                <c:v>1.498129491662112</c:v>
              </c:pt>
              <c:pt idx="25">
                <c:v>1.5280920814953542</c:v>
              </c:pt>
              <c:pt idx="26">
                <c:v>1.5586539231252612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4D-4C57-B91E-1181A22C4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893184"/>
        <c:axId val="116894720"/>
      </c:lineChart>
      <c:catAx>
        <c:axId val="1168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894720"/>
        <c:crosses val="autoZero"/>
        <c:auto val="1"/>
        <c:lblAlgn val="ctr"/>
        <c:lblOffset val="100"/>
        <c:noMultiLvlLbl val="0"/>
      </c:catAx>
      <c:valAx>
        <c:axId val="116894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116893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SV" sz="1200"/>
              <a:t>Indice del comportamiento de la Inversion en I+D del gobierno y la empresa privada en El Salvador.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Empresa privada</c:v>
          </c:tx>
          <c:marker>
            <c:symbol val="none"/>
          </c:marker>
          <c:cat>
            <c:strLit>
              <c:ptCount val="7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</c:strLit>
          </c:cat>
          <c:val>
            <c:numLit>
              <c:formatCode>General</c:formatCode>
              <c:ptCount val="7"/>
              <c:pt idx="0">
                <c:v>100</c:v>
              </c:pt>
              <c:pt idx="1">
                <c:v>50.851182369691713</c:v>
              </c:pt>
              <c:pt idx="2">
                <c:v>34.33514918905535</c:v>
              </c:pt>
              <c:pt idx="3">
                <c:v>26.494985762040361</c:v>
              </c:pt>
              <c:pt idx="4">
                <c:v>36.2882258264207</c:v>
              </c:pt>
              <c:pt idx="5">
                <c:v>62.105360901324758</c:v>
              </c:pt>
              <c:pt idx="6">
                <c:v>18.020304568527919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C8-4FDF-8E4C-4A2328077204}"/>
            </c:ext>
          </c:extLst>
        </c:ser>
        <c:ser>
          <c:idx val="1"/>
          <c:order val="1"/>
          <c:tx>
            <c:v>Gobierno</c:v>
          </c:tx>
          <c:spPr>
            <a:ln>
              <a:prstDash val="sysDash"/>
            </a:ln>
          </c:spPr>
          <c:marker>
            <c:symbol val="none"/>
          </c:marker>
          <c:cat>
            <c:strLit>
              <c:ptCount val="7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</c:strLit>
          </c:cat>
          <c:val>
            <c:numLit>
              <c:formatCode>General</c:formatCode>
              <c:ptCount val="7"/>
              <c:pt idx="0">
                <c:v>100</c:v>
              </c:pt>
              <c:pt idx="1">
                <c:v>132.5600775279361</c:v>
              </c:pt>
              <c:pt idx="2">
                <c:v>1.2243983417145332</c:v>
              </c:pt>
              <c:pt idx="3">
                <c:v>111.03271979125738</c:v>
              </c:pt>
              <c:pt idx="4">
                <c:v>19.791588483834367</c:v>
              </c:pt>
              <c:pt idx="5">
                <c:v>9.4093130653998482</c:v>
              </c:pt>
              <c:pt idx="6">
                <c:v>11.909213727212926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C8-4FDF-8E4C-4A2328077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690368"/>
        <c:axId val="117691904"/>
      </c:lineChart>
      <c:catAx>
        <c:axId val="1176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7691904"/>
        <c:crosses val="autoZero"/>
        <c:auto val="1"/>
        <c:lblAlgn val="ctr"/>
        <c:lblOffset val="100"/>
        <c:noMultiLvlLbl val="0"/>
      </c:catAx>
      <c:valAx>
        <c:axId val="117691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117690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SV" sz="1400" b="0" strike="noStrike" spc="-1">
                <a:solidFill>
                  <a:srgbClr val="595959"/>
                </a:solidFill>
                <a:latin typeface="Calibri"/>
              </a:rPr>
              <a:t>Población urbana y rural en edad de trabajar por sexo, El Salvador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 país Hombre</c:v>
              </c:pt>
              <c:pt idx="1">
                <c:v>Total país Mujer</c:v>
              </c:pt>
              <c:pt idx="2">
                <c:v>Urbana Hombre</c:v>
              </c:pt>
              <c:pt idx="3">
                <c:v>Urbana Mujer</c:v>
              </c:pt>
              <c:pt idx="4">
                <c:v>Rural Hombre </c:v>
              </c:pt>
              <c:pt idx="5">
                <c:v>Rural Mujer</c:v>
              </c:pt>
            </c:strLit>
          </c:cat>
          <c:val>
            <c:numLit>
              <c:formatCode>General</c:formatCode>
              <c:ptCount val="6"/>
              <c:pt idx="0">
                <c:v>0.46</c:v>
              </c:pt>
              <c:pt idx="1">
                <c:v>0.54</c:v>
              </c:pt>
              <c:pt idx="2">
                <c:v>0.45</c:v>
              </c:pt>
              <c:pt idx="3">
                <c:v>0.55000000000000004</c:v>
              </c:pt>
              <c:pt idx="4">
                <c:v>0.47</c:v>
              </c:pt>
              <c:pt idx="5">
                <c:v>0.53</c:v>
              </c:pt>
            </c:numLit>
          </c:val>
          <c:extLst>
            <c:ext xmlns:c16="http://schemas.microsoft.com/office/drawing/2014/chart" uri="{C3380CC4-5D6E-409C-BE32-E72D297353CC}">
              <c16:uniqueId val="{00000000-D203-489D-95DF-6F3C4F90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336871"/>
        <c:axId val="43774730"/>
      </c:barChart>
      <c:catAx>
        <c:axId val="79336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3774730"/>
        <c:crosses val="autoZero"/>
        <c:auto val="1"/>
        <c:lblAlgn val="ctr"/>
        <c:lblOffset val="100"/>
        <c:noMultiLvlLbl val="1"/>
      </c:catAx>
      <c:valAx>
        <c:axId val="43774730"/>
        <c:scaling>
          <c:orientation val="minMax"/>
        </c:scaling>
        <c:delete val="1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one"/>
        <c:crossAx val="79336871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SV" sz="1400" b="0" strike="noStrike" spc="-1">
                <a:solidFill>
                  <a:srgbClr val="595959"/>
                </a:solidFill>
                <a:latin typeface="Calibri"/>
              </a:rPr>
              <a:t>Gasto público en educación y salud 2004 - 2016 en El Salvador (millones de dólares)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EDUCACIÓN </c:v>
          </c:tx>
          <c:spPr>
            <a:ln w="1908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Lit>
              <c:ptCount val="13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</c:strLit>
          </c:xVal>
          <c:yVal>
            <c:numLit>
              <c:formatCode>General</c:formatCode>
              <c:ptCount val="13"/>
              <c:pt idx="0">
                <c:v>478.88</c:v>
              </c:pt>
              <c:pt idx="1">
                <c:v>492.53</c:v>
              </c:pt>
              <c:pt idx="2">
                <c:v>520.16999999999996</c:v>
              </c:pt>
              <c:pt idx="3">
                <c:v>538.92999999999995</c:v>
              </c:pt>
              <c:pt idx="4">
                <c:v>650.12</c:v>
              </c:pt>
              <c:pt idx="5">
                <c:v>768.15</c:v>
              </c:pt>
              <c:pt idx="6">
                <c:v>671.5</c:v>
              </c:pt>
              <c:pt idx="7">
                <c:v>706.99</c:v>
              </c:pt>
              <c:pt idx="8">
                <c:v>827.1</c:v>
              </c:pt>
              <c:pt idx="9">
                <c:v>863.95</c:v>
              </c:pt>
              <c:pt idx="10">
                <c:v>884.93</c:v>
              </c:pt>
              <c:pt idx="11">
                <c:v>917.68</c:v>
              </c:pt>
              <c:pt idx="12">
                <c:v>942.2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3AD-4D1C-845D-C0BFFB0CD626}"/>
            </c:ext>
          </c:extLst>
        </c:ser>
        <c:ser>
          <c:idx val="1"/>
          <c:order val="1"/>
          <c:tx>
            <c:v>SALUD</c:v>
          </c:tx>
          <c:spPr>
            <a:ln w="19080">
              <a:solidFill>
                <a:srgbClr val="ED7D31"/>
              </a:solidFill>
              <a:round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Lit>
              <c:ptCount val="13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</c:strLit>
          </c:xVal>
          <c:yVal>
            <c:numLit>
              <c:formatCode>General</c:formatCode>
              <c:ptCount val="13"/>
              <c:pt idx="0">
                <c:v>266.61</c:v>
              </c:pt>
              <c:pt idx="1">
                <c:v>296.86</c:v>
              </c:pt>
              <c:pt idx="2">
                <c:v>334.27</c:v>
              </c:pt>
              <c:pt idx="3">
                <c:v>339.41</c:v>
              </c:pt>
              <c:pt idx="4">
                <c:v>372.12</c:v>
              </c:pt>
              <c:pt idx="5">
                <c:v>409.28</c:v>
              </c:pt>
              <c:pt idx="6">
                <c:v>390.7</c:v>
              </c:pt>
              <c:pt idx="7">
                <c:v>470.78</c:v>
              </c:pt>
              <c:pt idx="8">
                <c:v>522.61</c:v>
              </c:pt>
              <c:pt idx="9">
                <c:v>565.62</c:v>
              </c:pt>
              <c:pt idx="10">
                <c:v>586.30999999999995</c:v>
              </c:pt>
              <c:pt idx="11">
                <c:v>615.58000000000004</c:v>
              </c:pt>
              <c:pt idx="12">
                <c:v>627.80999999999995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3AD-4D1C-845D-C0BFFB0C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51705"/>
        <c:axId val="50604024"/>
      </c:scatterChart>
      <c:valAx>
        <c:axId val="30551705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0604024"/>
        <c:crosses val="autoZero"/>
        <c:crossBetween val="midCat"/>
      </c:valAx>
      <c:valAx>
        <c:axId val="50604024"/>
        <c:scaling>
          <c:orientation val="minMax"/>
        </c:scaling>
        <c:delete val="1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\$#,##0.0" sourceLinked="0"/>
        <c:majorTickMark val="none"/>
        <c:minorTickMark val="none"/>
        <c:tickLblPos val="none"/>
        <c:crossAx val="30551705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SV" sz="1400" b="0" strike="noStrike" spc="-1">
                <a:solidFill>
                  <a:srgbClr val="595959"/>
                </a:solidFill>
                <a:latin typeface="Calibri"/>
              </a:rPr>
              <a:t>Contribuciones del trabajo y el capital en la producción total de El Salvador 1920 - 2014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Participación del trabajo </c:v>
          </c:tx>
          <c:spPr>
            <a:ln w="1908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Lit>
              <c:ptCount val="11"/>
              <c:pt idx="0">
                <c:v>1920</c:v>
              </c:pt>
              <c:pt idx="1">
                <c:v>1930</c:v>
              </c:pt>
              <c:pt idx="2">
                <c:v>1940</c:v>
              </c:pt>
              <c:pt idx="3">
                <c:v>1950</c:v>
              </c:pt>
              <c:pt idx="4">
                <c:v>1960</c:v>
              </c:pt>
              <c:pt idx="5">
                <c:v>1970</c:v>
              </c:pt>
              <c:pt idx="6">
                <c:v>1980</c:v>
              </c:pt>
              <c:pt idx="7">
                <c:v>1990</c:v>
              </c:pt>
              <c:pt idx="8">
                <c:v>2000</c:v>
              </c:pt>
              <c:pt idx="9">
                <c:v>2010</c:v>
              </c:pt>
              <c:pt idx="10">
                <c:v>2014</c:v>
              </c:pt>
            </c:strLit>
          </c:xVal>
          <c:yVal>
            <c:numLit>
              <c:formatCode>General</c:formatCode>
              <c:ptCount val="11"/>
              <c:pt idx="0">
                <c:v>0.4</c:v>
              </c:pt>
              <c:pt idx="1">
                <c:v>0.42</c:v>
              </c:pt>
              <c:pt idx="2">
                <c:v>0.45</c:v>
              </c:pt>
              <c:pt idx="3">
                <c:v>0.47</c:v>
              </c:pt>
              <c:pt idx="4">
                <c:v>0.5</c:v>
              </c:pt>
              <c:pt idx="5">
                <c:v>0.5</c:v>
              </c:pt>
              <c:pt idx="6">
                <c:v>0.47</c:v>
              </c:pt>
              <c:pt idx="7">
                <c:v>0.44</c:v>
              </c:pt>
              <c:pt idx="8">
                <c:v>0.38</c:v>
              </c:pt>
              <c:pt idx="9">
                <c:v>0.36</c:v>
              </c:pt>
              <c:pt idx="10">
                <c:v>0.35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297-445A-8175-95AF76447905}"/>
            </c:ext>
          </c:extLst>
        </c:ser>
        <c:ser>
          <c:idx val="1"/>
          <c:order val="1"/>
          <c:tx>
            <c:v>Participación del capital</c:v>
          </c:tx>
          <c:spPr>
            <a:ln w="19080">
              <a:solidFill>
                <a:srgbClr val="ED7D31"/>
              </a:solidFill>
              <a:round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Lit>
              <c:ptCount val="11"/>
              <c:pt idx="0">
                <c:v>1920</c:v>
              </c:pt>
              <c:pt idx="1">
                <c:v>1930</c:v>
              </c:pt>
              <c:pt idx="2">
                <c:v>1940</c:v>
              </c:pt>
              <c:pt idx="3">
                <c:v>1950</c:v>
              </c:pt>
              <c:pt idx="4">
                <c:v>1960</c:v>
              </c:pt>
              <c:pt idx="5">
                <c:v>1970</c:v>
              </c:pt>
              <c:pt idx="6">
                <c:v>1980</c:v>
              </c:pt>
              <c:pt idx="7">
                <c:v>1990</c:v>
              </c:pt>
              <c:pt idx="8">
                <c:v>2000</c:v>
              </c:pt>
              <c:pt idx="9">
                <c:v>2010</c:v>
              </c:pt>
              <c:pt idx="10">
                <c:v>2014</c:v>
              </c:pt>
            </c:strLit>
          </c:xVal>
          <c:yVal>
            <c:numLit>
              <c:formatCode>General</c:formatCode>
              <c:ptCount val="11"/>
              <c:pt idx="0">
                <c:v>0.6</c:v>
              </c:pt>
              <c:pt idx="1">
                <c:v>0.57999999999999996</c:v>
              </c:pt>
              <c:pt idx="2">
                <c:v>0.55000000000000004</c:v>
              </c:pt>
              <c:pt idx="3">
                <c:v>0.53</c:v>
              </c:pt>
              <c:pt idx="4">
                <c:v>0.5</c:v>
              </c:pt>
              <c:pt idx="5">
                <c:v>0.5</c:v>
              </c:pt>
              <c:pt idx="6">
                <c:v>0.53</c:v>
              </c:pt>
              <c:pt idx="7">
                <c:v>0.56000000000000005</c:v>
              </c:pt>
              <c:pt idx="8">
                <c:v>0.62</c:v>
              </c:pt>
              <c:pt idx="9">
                <c:v>0.64</c:v>
              </c:pt>
              <c:pt idx="10">
                <c:v>0.65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97-445A-8175-95AF76447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9356"/>
        <c:axId val="57938752"/>
      </c:scatterChart>
      <c:valAx>
        <c:axId val="25129356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7938752"/>
        <c:crosses val="autoZero"/>
        <c:crossBetween val="midCat"/>
      </c:valAx>
      <c:valAx>
        <c:axId val="57938752"/>
        <c:scaling>
          <c:orientation val="minMax"/>
        </c:scaling>
        <c:delete val="1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one"/>
        <c:crossAx val="25129356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 Gini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30"/>
              <c:pt idx="0">
                <c:v>1985</c:v>
              </c:pt>
              <c:pt idx="1">
                <c:v>1986</c:v>
              </c:pt>
              <c:pt idx="2">
                <c:v>1987</c:v>
              </c:pt>
              <c:pt idx="3">
                <c:v>1988</c:v>
              </c:pt>
              <c:pt idx="4">
                <c:v>1989</c:v>
              </c:pt>
              <c:pt idx="5">
                <c:v>1990</c:v>
              </c:pt>
              <c:pt idx="6">
                <c:v>1991</c:v>
              </c:pt>
              <c:pt idx="7">
                <c:v>1992</c:v>
              </c:pt>
              <c:pt idx="8">
                <c:v>1993</c:v>
              </c:pt>
              <c:pt idx="9">
                <c:v>1994</c:v>
              </c:pt>
              <c:pt idx="10">
                <c:v>1995</c:v>
              </c:pt>
              <c:pt idx="11">
                <c:v>1996</c:v>
              </c:pt>
              <c:pt idx="12">
                <c:v>1997</c:v>
              </c:pt>
              <c:pt idx="13">
                <c:v>1998</c:v>
              </c:pt>
              <c:pt idx="14">
                <c:v>1999</c:v>
              </c:pt>
              <c:pt idx="15">
                <c:v>2000</c:v>
              </c:pt>
              <c:pt idx="16">
                <c:v>2001</c:v>
              </c:pt>
              <c:pt idx="17">
                <c:v>2002</c:v>
              </c:pt>
              <c:pt idx="18">
                <c:v>2003</c:v>
              </c:pt>
              <c:pt idx="19">
                <c:v>2004</c:v>
              </c:pt>
              <c:pt idx="20">
                <c:v>2005</c:v>
              </c:pt>
              <c:pt idx="21">
                <c:v>2006</c:v>
              </c:pt>
              <c:pt idx="22">
                <c:v>2007</c:v>
              </c:pt>
              <c:pt idx="23">
                <c:v>2008</c:v>
              </c:pt>
              <c:pt idx="24">
                <c:v>2009</c:v>
              </c:pt>
              <c:pt idx="25">
                <c:v>2010</c:v>
              </c:pt>
              <c:pt idx="26">
                <c:v>2011</c:v>
              </c:pt>
              <c:pt idx="27">
                <c:v>2012</c:v>
              </c:pt>
              <c:pt idx="28">
                <c:v>2013</c:v>
              </c:pt>
              <c:pt idx="29">
                <c:v>2014</c:v>
              </c:pt>
            </c:strLit>
          </c:cat>
          <c:val>
            <c:numLit>
              <c:formatCode>General</c:formatCode>
              <c:ptCount val="30"/>
              <c:pt idx="0">
                <c:v>0.54088888888888897</c:v>
              </c:pt>
              <c:pt idx="1">
                <c:v>0.54115378090761057</c:v>
              </c:pt>
              <c:pt idx="2">
                <c:v>0.54138634187464374</c:v>
              </c:pt>
              <c:pt idx="3">
                <c:v>0.54158593734641058</c:v>
              </c:pt>
              <c:pt idx="4">
                <c:v>0.54175189252171807</c:v>
              </c:pt>
              <c:pt idx="5">
                <c:v>0.54188349135751823</c:v>
              </c:pt>
              <c:pt idx="6">
                <c:v>0.54198005270160554</c:v>
              </c:pt>
              <c:pt idx="7">
                <c:v>0.54204077524717054</c:v>
              </c:pt>
              <c:pt idx="8">
                <c:v>0.5420648906459935</c:v>
              </c:pt>
              <c:pt idx="9">
                <c:v>0.5420515854410497</c:v>
              </c:pt>
              <c:pt idx="10">
                <c:v>0.54200000000000004</c:v>
              </c:pt>
              <c:pt idx="11">
                <c:v>0.53147530227405348</c:v>
              </c:pt>
              <c:pt idx="12">
                <c:v>0.51985213728398016</c:v>
              </c:pt>
              <c:pt idx="13">
                <c:v>0.45133333333333336</c:v>
              </c:pt>
              <c:pt idx="14">
                <c:v>0.50004179386380421</c:v>
              </c:pt>
              <c:pt idx="15">
                <c:v>0.5363245610285492</c:v>
              </c:pt>
              <c:pt idx="16">
                <c:v>0.54999371339092851</c:v>
              </c:pt>
              <c:pt idx="17">
                <c:v>0.56324444444444433</c:v>
              </c:pt>
              <c:pt idx="18">
                <c:v>0.53765322342800215</c:v>
              </c:pt>
              <c:pt idx="19">
                <c:v>0.52139999999999997</c:v>
              </c:pt>
              <c:pt idx="20">
                <c:v>0.53088888888888897</c:v>
              </c:pt>
              <c:pt idx="21">
                <c:v>0.49523470816803422</c:v>
              </c:pt>
              <c:pt idx="22">
                <c:v>0.49097170844794996</c:v>
              </c:pt>
              <c:pt idx="23">
                <c:v>0.48664444444444438</c:v>
              </c:pt>
              <c:pt idx="24">
                <c:v>0.48786666666666662</c:v>
              </c:pt>
              <c:pt idx="25">
                <c:v>0.46142222222222212</c:v>
              </c:pt>
              <c:pt idx="26">
                <c:v>0.44833333333333292</c:v>
              </c:pt>
              <c:pt idx="27">
                <c:v>0.4469777777777782</c:v>
              </c:pt>
              <c:pt idx="28">
                <c:v>0.4668444444444444</c:v>
              </c:pt>
              <c:pt idx="29">
                <c:v>0.45215555555555537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9-4B94-A5EC-A41497DCA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5024"/>
        <c:axId val="148180352"/>
      </c:lineChart>
      <c:catAx>
        <c:axId val="8574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1803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48180352"/>
        <c:scaling>
          <c:orientation val="minMax"/>
          <c:max val="0.70000000000000029"/>
        </c:scaling>
        <c:delete val="0"/>
        <c:axPos val="l"/>
        <c:numFmt formatCode="0%" sourceLinked="0"/>
        <c:majorTickMark val="none"/>
        <c:minorTickMark val="none"/>
        <c:tickLblPos val="nextTo"/>
        <c:crossAx val="85745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55"/>
              <c:pt idx="0">
                <c:v>2.2999999999997698</c:v>
              </c:pt>
              <c:pt idx="1">
                <c:v>6.0999999999999943</c:v>
              </c:pt>
              <c:pt idx="2">
                <c:v>4.4000000000000199</c:v>
              </c:pt>
              <c:pt idx="3">
                <c:v>5.8000000000001393</c:v>
              </c:pt>
              <c:pt idx="4">
                <c:v>6.3999999999998352</c:v>
              </c:pt>
              <c:pt idx="5">
                <c:v>6.5000000000002416</c:v>
              </c:pt>
              <c:pt idx="6">
                <c:v>2.5000000000000284</c:v>
              </c:pt>
              <c:pt idx="7">
                <c:v>4.7999999999997414</c:v>
              </c:pt>
              <c:pt idx="8">
                <c:v>3.1000000000000369</c:v>
              </c:pt>
              <c:pt idx="9">
                <c:v>3.2068072574544431</c:v>
              </c:pt>
              <c:pt idx="10">
                <c:v>3.2954767283617628</c:v>
              </c:pt>
              <c:pt idx="11">
                <c:v>5.2632627761998236</c:v>
              </c:pt>
              <c:pt idx="12">
                <c:v>5.6431248475520306</c:v>
              </c:pt>
              <c:pt idx="13">
                <c:v>-0.5171545622252296</c:v>
              </c:pt>
              <c:pt idx="14">
                <c:v>-0.19767853651944733</c:v>
              </c:pt>
              <c:pt idx="15">
                <c:v>5.3860900507554703</c:v>
              </c:pt>
              <c:pt idx="16">
                <c:v>4.6085974065317856</c:v>
              </c:pt>
              <c:pt idx="17">
                <c:v>5.5616849289446009</c:v>
              </c:pt>
              <c:pt idx="18">
                <c:v>3.1756907501206086</c:v>
              </c:pt>
              <c:pt idx="19">
                <c:v>-0.24459622520808466</c:v>
              </c:pt>
              <c:pt idx="20">
                <c:v>2.5944703882315139</c:v>
              </c:pt>
              <c:pt idx="21">
                <c:v>-1.9108910680485565</c:v>
              </c:pt>
              <c:pt idx="22">
                <c:v>4.6324571812048418</c:v>
              </c:pt>
              <c:pt idx="23">
                <c:v>7.2590869593605873</c:v>
              </c:pt>
              <c:pt idx="24">
                <c:v>4.2387375208391376</c:v>
              </c:pt>
              <c:pt idx="25">
                <c:v>3.5116144990922038</c:v>
              </c:pt>
              <c:pt idx="26">
                <c:v>3.4617476918500785</c:v>
              </c:pt>
              <c:pt idx="27">
                <c:v>4.2039719794129553</c:v>
              </c:pt>
              <c:pt idx="28">
                <c:v>3.6805240330471491</c:v>
              </c:pt>
              <c:pt idx="29">
                <c:v>1.9193702974254876</c:v>
              </c:pt>
              <c:pt idx="30">
                <c:v>-7.4084530712397623E-2</c:v>
              </c:pt>
              <c:pt idx="31">
                <c:v>3.5553961476675795</c:v>
              </c:pt>
              <c:pt idx="32">
                <c:v>2.7458567189227523</c:v>
              </c:pt>
              <c:pt idx="33">
                <c:v>4.037643424864811</c:v>
              </c:pt>
              <c:pt idx="34">
                <c:v>2.7189757887819326</c:v>
              </c:pt>
              <c:pt idx="35">
                <c:v>3.7958812294258735</c:v>
              </c:pt>
              <c:pt idx="36">
                <c:v>4.4870264931673063</c:v>
              </c:pt>
              <c:pt idx="37">
                <c:v>4.4499109632840401</c:v>
              </c:pt>
              <c:pt idx="38">
                <c:v>4.685199608398662</c:v>
              </c:pt>
              <c:pt idx="39">
                <c:v>4.0921764488106618</c:v>
              </c:pt>
              <c:pt idx="40">
                <c:v>0.97598183393212423</c:v>
              </c:pt>
              <c:pt idx="41">
                <c:v>1.7861276874555188</c:v>
              </c:pt>
              <c:pt idx="42">
                <c:v>2.8067759564809336</c:v>
              </c:pt>
              <c:pt idx="43">
                <c:v>3.7857428496944436</c:v>
              </c:pt>
              <c:pt idx="44">
                <c:v>3.3452160633487722</c:v>
              </c:pt>
              <c:pt idx="45">
                <c:v>2.6666258261220008</c:v>
              </c:pt>
              <c:pt idx="46">
                <c:v>1.7785702396528933</c:v>
              </c:pt>
              <c:pt idx="47">
                <c:v>-0.29162145869395317</c:v>
              </c:pt>
              <c:pt idx="48">
                <c:v>-2.7755295741680754</c:v>
              </c:pt>
              <c:pt idx="49">
                <c:v>2.5319206161631485</c:v>
              </c:pt>
              <c:pt idx="50">
                <c:v>1.6014546724713909</c:v>
              </c:pt>
              <c:pt idx="51">
                <c:v>2.2240308538571441</c:v>
              </c:pt>
              <c:pt idx="52">
                <c:v>1.6773315299245297</c:v>
              </c:pt>
              <c:pt idx="53">
                <c:v>2.3704576714638677</c:v>
              </c:pt>
              <c:pt idx="54">
                <c:v>2.5961480405097319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EEUU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55"/>
                    <c:pt idx="0">
                      <c:v>1961</c:v>
                    </c:pt>
                    <c:pt idx="1">
                      <c:v>1962</c:v>
                    </c:pt>
                    <c:pt idx="2">
                      <c:v>1963</c:v>
                    </c:pt>
                    <c:pt idx="3">
                      <c:v>1964</c:v>
                    </c:pt>
                    <c:pt idx="4">
                      <c:v>1965</c:v>
                    </c:pt>
                    <c:pt idx="5">
                      <c:v>1966</c:v>
                    </c:pt>
                    <c:pt idx="6">
                      <c:v>1967</c:v>
                    </c:pt>
                    <c:pt idx="7">
                      <c:v>1968</c:v>
                    </c:pt>
                    <c:pt idx="8">
                      <c:v>1969</c:v>
                    </c:pt>
                    <c:pt idx="9">
                      <c:v>1970</c:v>
                    </c:pt>
                    <c:pt idx="10">
                      <c:v>1971</c:v>
                    </c:pt>
                    <c:pt idx="11">
                      <c:v>1972</c:v>
                    </c:pt>
                    <c:pt idx="12">
                      <c:v>1973</c:v>
                    </c:pt>
                    <c:pt idx="13">
                      <c:v>1974</c:v>
                    </c:pt>
                    <c:pt idx="14">
                      <c:v>1975</c:v>
                    </c:pt>
                    <c:pt idx="15">
                      <c:v>1976</c:v>
                    </c:pt>
                    <c:pt idx="16">
                      <c:v>1977</c:v>
                    </c:pt>
                    <c:pt idx="17">
                      <c:v>1978</c:v>
                    </c:pt>
                    <c:pt idx="18">
                      <c:v>1979</c:v>
                    </c:pt>
                    <c:pt idx="19">
                      <c:v>1980</c:v>
                    </c:pt>
                    <c:pt idx="20">
                      <c:v>1981</c:v>
                    </c:pt>
                    <c:pt idx="21">
                      <c:v>1982</c:v>
                    </c:pt>
                    <c:pt idx="22">
                      <c:v>1983</c:v>
                    </c:pt>
                    <c:pt idx="23">
                      <c:v>1984</c:v>
                    </c:pt>
                    <c:pt idx="24">
                      <c:v>1985</c:v>
                    </c:pt>
                    <c:pt idx="25">
                      <c:v>1986</c:v>
                    </c:pt>
                    <c:pt idx="26">
                      <c:v>1987</c:v>
                    </c:pt>
                    <c:pt idx="27">
                      <c:v>1988</c:v>
                    </c:pt>
                    <c:pt idx="28">
                      <c:v>1989</c:v>
                    </c:pt>
                    <c:pt idx="29">
                      <c:v>1990</c:v>
                    </c:pt>
                    <c:pt idx="30">
                      <c:v>1991</c:v>
                    </c:pt>
                    <c:pt idx="31">
                      <c:v>1992</c:v>
                    </c:pt>
                    <c:pt idx="32">
                      <c:v>1993</c:v>
                    </c:pt>
                    <c:pt idx="33">
                      <c:v>1994</c:v>
                    </c:pt>
                    <c:pt idx="34">
                      <c:v>1995</c:v>
                    </c:pt>
                    <c:pt idx="35">
                      <c:v>1996</c:v>
                    </c:pt>
                    <c:pt idx="36">
                      <c:v>1997</c:v>
                    </c:pt>
                    <c:pt idx="37">
                      <c:v>1998</c:v>
                    </c:pt>
                    <c:pt idx="38">
                      <c:v>1999</c:v>
                    </c:pt>
                    <c:pt idx="39">
                      <c:v>2000</c:v>
                    </c:pt>
                    <c:pt idx="40">
                      <c:v>2001</c:v>
                    </c:pt>
                    <c:pt idx="41">
                      <c:v>2002</c:v>
                    </c:pt>
                    <c:pt idx="42">
                      <c:v>2003</c:v>
                    </c:pt>
                    <c:pt idx="43">
                      <c:v>2004</c:v>
                    </c:pt>
                    <c:pt idx="44">
                      <c:v>2005</c:v>
                    </c:pt>
                    <c:pt idx="45">
                      <c:v>2006</c:v>
                    </c:pt>
                    <c:pt idx="46">
                      <c:v>2007</c:v>
                    </c:pt>
                    <c:pt idx="47">
                      <c:v>2008</c:v>
                    </c:pt>
                    <c:pt idx="48">
                      <c:v>2009</c:v>
                    </c:pt>
                    <c:pt idx="49">
                      <c:v>2010</c:v>
                    </c:pt>
                    <c:pt idx="50">
                      <c:v>2011</c:v>
                    </c:pt>
                    <c:pt idx="51">
                      <c:v>2012</c:v>
                    </c:pt>
                    <c:pt idx="52">
                      <c:v>2013</c:v>
                    </c:pt>
                    <c:pt idx="53">
                      <c:v>2014</c:v>
                    </c:pt>
                    <c:pt idx="54">
                      <c:v>2015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74BF-42C5-AE4C-A94DD01C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63424"/>
        <c:axId val="221085696"/>
      </c:lineChart>
      <c:catAx>
        <c:axId val="2210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085696"/>
        <c:crosses val="autoZero"/>
        <c:auto val="1"/>
        <c:lblAlgn val="ctr"/>
        <c:lblOffset val="100"/>
        <c:tickLblSkip val="4"/>
        <c:noMultiLvlLbl val="0"/>
      </c:catAx>
      <c:valAx>
        <c:axId val="221085696"/>
        <c:scaling>
          <c:orientation val="minMax"/>
          <c:max val="8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06342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1"/>
        <c:ser>
          <c:idx val="0"/>
          <c:order val="0"/>
          <c:tx>
            <c:v>El Salvador</c:v>
          </c:tx>
          <c:spPr>
            <a:ln w="25400">
              <a:solidFill>
                <a:schemeClr val="tx1"/>
              </a:solidFill>
            </a:ln>
            <a:effectLst/>
          </c:spPr>
          <c:marker>
            <c:symbol val="none"/>
          </c:marker>
          <c:cat>
            <c:strLit>
              <c:ptCount val="51"/>
              <c:pt idx="0">
                <c:v>1963</c:v>
              </c:pt>
              <c:pt idx="1">
                <c:v>1964</c:v>
              </c:pt>
              <c:pt idx="2">
                <c:v>1965</c:v>
              </c:pt>
              <c:pt idx="3">
                <c:v>1966</c:v>
              </c:pt>
              <c:pt idx="4">
                <c:v>1967</c:v>
              </c:pt>
              <c:pt idx="5">
                <c:v>1968</c:v>
              </c:pt>
              <c:pt idx="6">
                <c:v>1969</c:v>
              </c:pt>
              <c:pt idx="7">
                <c:v>1970</c:v>
              </c:pt>
              <c:pt idx="8">
                <c:v>1971</c:v>
              </c:pt>
              <c:pt idx="9">
                <c:v>1972</c:v>
              </c:pt>
              <c:pt idx="10">
                <c:v>1973</c:v>
              </c:pt>
              <c:pt idx="11">
                <c:v>1974</c:v>
              </c:pt>
              <c:pt idx="12">
                <c:v>1975</c:v>
              </c:pt>
              <c:pt idx="13">
                <c:v>1976</c:v>
              </c:pt>
              <c:pt idx="14">
                <c:v>1977</c:v>
              </c:pt>
              <c:pt idx="15">
                <c:v>1978</c:v>
              </c:pt>
              <c:pt idx="16">
                <c:v>1979</c:v>
              </c:pt>
              <c:pt idx="17">
                <c:v>1980</c:v>
              </c:pt>
              <c:pt idx="18">
                <c:v>1981</c:v>
              </c:pt>
              <c:pt idx="19">
                <c:v>1982</c:v>
              </c:pt>
              <c:pt idx="20">
                <c:v>1983</c:v>
              </c:pt>
              <c:pt idx="21">
                <c:v>1984</c:v>
              </c:pt>
              <c:pt idx="22">
                <c:v>1985</c:v>
              </c:pt>
              <c:pt idx="23">
                <c:v>1986</c:v>
              </c:pt>
              <c:pt idx="24">
                <c:v>1987</c:v>
              </c:pt>
              <c:pt idx="25">
                <c:v>1988</c:v>
              </c:pt>
              <c:pt idx="26">
                <c:v>1989</c:v>
              </c:pt>
              <c:pt idx="27">
                <c:v>1990</c:v>
              </c:pt>
              <c:pt idx="28">
                <c:v>1991</c:v>
              </c:pt>
              <c:pt idx="29">
                <c:v>1992</c:v>
              </c:pt>
              <c:pt idx="30">
                <c:v>1993</c:v>
              </c:pt>
              <c:pt idx="31">
                <c:v>1994</c:v>
              </c:pt>
              <c:pt idx="32">
                <c:v>1995</c:v>
              </c:pt>
              <c:pt idx="33">
                <c:v>1996</c:v>
              </c:pt>
              <c:pt idx="34">
                <c:v>1997</c:v>
              </c:pt>
              <c:pt idx="35">
                <c:v>1998</c:v>
              </c:pt>
              <c:pt idx="36">
                <c:v>1999</c:v>
              </c:pt>
              <c:pt idx="37">
                <c:v>2000</c:v>
              </c:pt>
              <c:pt idx="38">
                <c:v>2001</c:v>
              </c:pt>
              <c:pt idx="39">
                <c:v>2002</c:v>
              </c:pt>
              <c:pt idx="40">
                <c:v>2003</c:v>
              </c:pt>
              <c:pt idx="41">
                <c:v>2004</c:v>
              </c:pt>
              <c:pt idx="42">
                <c:v>2005</c:v>
              </c:pt>
              <c:pt idx="43">
                <c:v>2006</c:v>
              </c:pt>
              <c:pt idx="44">
                <c:v>2007</c:v>
              </c:pt>
              <c:pt idx="45">
                <c:v>2008</c:v>
              </c:pt>
              <c:pt idx="46">
                <c:v>2009</c:v>
              </c:pt>
              <c:pt idx="47">
                <c:v>2010</c:v>
              </c:pt>
              <c:pt idx="48">
                <c:v>2011</c:v>
              </c:pt>
              <c:pt idx="49">
                <c:v>2012</c:v>
              </c:pt>
              <c:pt idx="50">
                <c:v>2013</c:v>
              </c:pt>
            </c:strLit>
          </c:cat>
          <c:val>
            <c:numLit>
              <c:formatCode>General</c:formatCode>
              <c:ptCount val="51"/>
              <c:pt idx="0">
                <c:v>0.37259846441170363</c:v>
              </c:pt>
              <c:pt idx="1">
                <c:v>0.38238638721726492</c:v>
              </c:pt>
              <c:pt idx="2">
                <c:v>0.37756547001452578</c:v>
              </c:pt>
              <c:pt idx="3">
                <c:v>0.37902635401535584</c:v>
              </c:pt>
              <c:pt idx="4">
                <c:v>0.37625067441377874</c:v>
              </c:pt>
              <c:pt idx="5">
                <c:v>0.37442456941274116</c:v>
              </c:pt>
              <c:pt idx="6">
                <c:v>0.37362108321228465</c:v>
              </c:pt>
              <c:pt idx="7">
                <c:v>0.36792363560904756</c:v>
              </c:pt>
              <c:pt idx="8">
                <c:v>0.36624361900809294</c:v>
              </c:pt>
              <c:pt idx="9">
                <c:v>0.36244532060593482</c:v>
              </c:pt>
              <c:pt idx="10">
                <c:v>0.36120356920522928</c:v>
              </c:pt>
              <c:pt idx="11">
                <c:v>0.35959659680431627</c:v>
              </c:pt>
              <c:pt idx="12">
                <c:v>0.35689396140278062</c:v>
              </c:pt>
              <c:pt idx="13">
                <c:v>0.35645569620253159</c:v>
              </c:pt>
              <c:pt idx="14">
                <c:v>0.35199999999999998</c:v>
              </c:pt>
              <c:pt idx="15">
                <c:v>0.38256179775280902</c:v>
              </c:pt>
              <c:pt idx="16">
                <c:v>0.37155056179775281</c:v>
              </c:pt>
              <c:pt idx="17">
                <c:v>0.36903370786516854</c:v>
              </c:pt>
              <c:pt idx="18">
                <c:v>0.35817977528089889</c:v>
              </c:pt>
              <c:pt idx="19">
                <c:v>0.35212359550561795</c:v>
              </c:pt>
              <c:pt idx="20">
                <c:v>0.35959550561797754</c:v>
              </c:pt>
              <c:pt idx="21">
                <c:v>0.35841573033707863</c:v>
              </c:pt>
              <c:pt idx="22">
                <c:v>0.35668539325842696</c:v>
              </c:pt>
              <c:pt idx="23">
                <c:v>0.35456179775280894</c:v>
              </c:pt>
              <c:pt idx="24">
                <c:v>0.35322471910112357</c:v>
              </c:pt>
              <c:pt idx="25">
                <c:v>0.35173033707865164</c:v>
              </c:pt>
              <c:pt idx="26">
                <c:v>0.35</c:v>
              </c:pt>
              <c:pt idx="27">
                <c:v>0.33200000000000002</c:v>
              </c:pt>
              <c:pt idx="28">
                <c:v>0.317</c:v>
              </c:pt>
              <c:pt idx="29">
                <c:v>0.31596886617100373</c:v>
              </c:pt>
              <c:pt idx="30">
                <c:v>0.30499465613382903</c:v>
              </c:pt>
              <c:pt idx="31">
                <c:v>0.2993970724907063</c:v>
              </c:pt>
              <c:pt idx="32">
                <c:v>0.28474024163568773</c:v>
              </c:pt>
              <c:pt idx="33">
                <c:v>0.28245701672862455</c:v>
              </c:pt>
              <c:pt idx="34">
                <c:v>0.2802474442379182</c:v>
              </c:pt>
              <c:pt idx="35">
                <c:v>0.27590195167286241</c:v>
              </c:pt>
              <c:pt idx="36">
                <c:v>0.27943726765799254</c:v>
              </c:pt>
              <c:pt idx="37">
                <c:v>0.28334084572490698</c:v>
              </c:pt>
              <c:pt idx="38">
                <c:v>0.28076301115241625</c:v>
              </c:pt>
              <c:pt idx="39">
                <c:v>0.28054205390334563</c:v>
              </c:pt>
              <c:pt idx="40">
                <c:v>0.27862709107806682</c:v>
              </c:pt>
              <c:pt idx="41">
                <c:v>0.27737499999999987</c:v>
              </c:pt>
              <c:pt idx="42">
                <c:v>0.27575464684014855</c:v>
              </c:pt>
              <c:pt idx="43">
                <c:v>0.27273489776951659</c:v>
              </c:pt>
              <c:pt idx="44">
                <c:v>0.27023071561338274</c:v>
              </c:pt>
              <c:pt idx="45">
                <c:v>0.26791688902176608</c:v>
              </c:pt>
              <c:pt idx="46">
                <c:v>0.26562287436560583</c:v>
              </c:pt>
              <c:pt idx="47">
                <c:v>0.2633485020069577</c:v>
              </c:pt>
              <c:pt idx="48">
                <c:v>0.26109360376038721</c:v>
              </c:pt>
              <c:pt idx="49">
                <c:v>0.25885801288053284</c:v>
              </c:pt>
              <c:pt idx="50">
                <c:v>0.25664156404977545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22-41A4-939A-4816AD13806C}"/>
            </c:ext>
          </c:extLst>
        </c:ser>
        <c:ser>
          <c:idx val="2"/>
          <c:order val="1"/>
          <c:tx>
            <c:v>Media Países Subdesarrollados</c:v>
          </c:tx>
          <c:spPr>
            <a:ln w="25400" cmpd="sng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none"/>
          </c:marker>
          <c:cat>
            <c:strLit>
              <c:ptCount val="51"/>
              <c:pt idx="0">
                <c:v>1963</c:v>
              </c:pt>
              <c:pt idx="1">
                <c:v>1964</c:v>
              </c:pt>
              <c:pt idx="2">
                <c:v>1965</c:v>
              </c:pt>
              <c:pt idx="3">
                <c:v>1966</c:v>
              </c:pt>
              <c:pt idx="4">
                <c:v>1967</c:v>
              </c:pt>
              <c:pt idx="5">
                <c:v>1968</c:v>
              </c:pt>
              <c:pt idx="6">
                <c:v>1969</c:v>
              </c:pt>
              <c:pt idx="7">
                <c:v>1970</c:v>
              </c:pt>
              <c:pt idx="8">
                <c:v>1971</c:v>
              </c:pt>
              <c:pt idx="9">
                <c:v>1972</c:v>
              </c:pt>
              <c:pt idx="10">
                <c:v>1973</c:v>
              </c:pt>
              <c:pt idx="11">
                <c:v>1974</c:v>
              </c:pt>
              <c:pt idx="12">
                <c:v>1975</c:v>
              </c:pt>
              <c:pt idx="13">
                <c:v>1976</c:v>
              </c:pt>
              <c:pt idx="14">
                <c:v>1977</c:v>
              </c:pt>
              <c:pt idx="15">
                <c:v>1978</c:v>
              </c:pt>
              <c:pt idx="16">
                <c:v>1979</c:v>
              </c:pt>
              <c:pt idx="17">
                <c:v>1980</c:v>
              </c:pt>
              <c:pt idx="18">
                <c:v>1981</c:v>
              </c:pt>
              <c:pt idx="19">
                <c:v>1982</c:v>
              </c:pt>
              <c:pt idx="20">
                <c:v>1983</c:v>
              </c:pt>
              <c:pt idx="21">
                <c:v>1984</c:v>
              </c:pt>
              <c:pt idx="22">
                <c:v>1985</c:v>
              </c:pt>
              <c:pt idx="23">
                <c:v>1986</c:v>
              </c:pt>
              <c:pt idx="24">
                <c:v>1987</c:v>
              </c:pt>
              <c:pt idx="25">
                <c:v>1988</c:v>
              </c:pt>
              <c:pt idx="26">
                <c:v>1989</c:v>
              </c:pt>
              <c:pt idx="27">
                <c:v>1990</c:v>
              </c:pt>
              <c:pt idx="28">
                <c:v>1991</c:v>
              </c:pt>
              <c:pt idx="29">
                <c:v>1992</c:v>
              </c:pt>
              <c:pt idx="30">
                <c:v>1993</c:v>
              </c:pt>
              <c:pt idx="31">
                <c:v>1994</c:v>
              </c:pt>
              <c:pt idx="32">
                <c:v>1995</c:v>
              </c:pt>
              <c:pt idx="33">
                <c:v>1996</c:v>
              </c:pt>
              <c:pt idx="34">
                <c:v>1997</c:v>
              </c:pt>
              <c:pt idx="35">
                <c:v>1998</c:v>
              </c:pt>
              <c:pt idx="36">
                <c:v>1999</c:v>
              </c:pt>
              <c:pt idx="37">
                <c:v>2000</c:v>
              </c:pt>
              <c:pt idx="38">
                <c:v>2001</c:v>
              </c:pt>
              <c:pt idx="39">
                <c:v>2002</c:v>
              </c:pt>
              <c:pt idx="40">
                <c:v>2003</c:v>
              </c:pt>
              <c:pt idx="41">
                <c:v>2004</c:v>
              </c:pt>
              <c:pt idx="42">
                <c:v>2005</c:v>
              </c:pt>
              <c:pt idx="43">
                <c:v>2006</c:v>
              </c:pt>
              <c:pt idx="44">
                <c:v>2007</c:v>
              </c:pt>
              <c:pt idx="45">
                <c:v>2008</c:v>
              </c:pt>
              <c:pt idx="46">
                <c:v>2009</c:v>
              </c:pt>
              <c:pt idx="47">
                <c:v>2010</c:v>
              </c:pt>
              <c:pt idx="48">
                <c:v>2011</c:v>
              </c:pt>
              <c:pt idx="49">
                <c:v>2012</c:v>
              </c:pt>
              <c:pt idx="50">
                <c:v>2013</c:v>
              </c:pt>
            </c:strLit>
          </c:cat>
          <c:val>
            <c:numLit>
              <c:formatCode>General</c:formatCode>
              <c:ptCount val="46"/>
              <c:pt idx="0">
                <c:v>0.42469374177047159</c:v>
              </c:pt>
              <c:pt idx="1">
                <c:v>0.40794513810108068</c:v>
              </c:pt>
              <c:pt idx="2">
                <c:v>0.40795883783434705</c:v>
              </c:pt>
              <c:pt idx="3">
                <c:v>0.41007767363459097</c:v>
              </c:pt>
              <c:pt idx="4">
                <c:v>0.40635609652632554</c:v>
              </c:pt>
              <c:pt idx="5">
                <c:v>0.40403302019959797</c:v>
              </c:pt>
              <c:pt idx="6">
                <c:v>0.40569769004186235</c:v>
              </c:pt>
              <c:pt idx="7">
                <c:v>0.40123073784745955</c:v>
              </c:pt>
              <c:pt idx="8">
                <c:v>0.41548170615457819</c:v>
              </c:pt>
              <c:pt idx="9">
                <c:v>0.41917812664506798</c:v>
              </c:pt>
              <c:pt idx="10">
                <c:v>0.39074910337638818</c:v>
              </c:pt>
              <c:pt idx="11">
                <c:v>0.37582109493839377</c:v>
              </c:pt>
              <c:pt idx="12">
                <c:v>0.39424530721320572</c:v>
              </c:pt>
              <c:pt idx="13">
                <c:v>0.39318019072946331</c:v>
              </c:pt>
              <c:pt idx="14">
                <c:v>0.38745905836718081</c:v>
              </c:pt>
              <c:pt idx="15">
                <c:v>0.39445548560125898</c:v>
              </c:pt>
              <c:pt idx="16">
                <c:v>0.374182299413026</c:v>
              </c:pt>
              <c:pt idx="17">
                <c:v>0.37114956501761392</c:v>
              </c:pt>
              <c:pt idx="18">
                <c:v>0.38133637650814933</c:v>
              </c:pt>
              <c:pt idx="19">
                <c:v>0.39071641738080332</c:v>
              </c:pt>
              <c:pt idx="20">
                <c:v>0.37084697345555256</c:v>
              </c:pt>
              <c:pt idx="21">
                <c:v>0.36679536504237786</c:v>
              </c:pt>
              <c:pt idx="22">
                <c:v>0.35656619890545915</c:v>
              </c:pt>
              <c:pt idx="23">
                <c:v>0.35894321631632203</c:v>
              </c:pt>
              <c:pt idx="24">
                <c:v>0.36257719334936178</c:v>
              </c:pt>
              <c:pt idx="25">
                <c:v>0.36537911167932957</c:v>
              </c:pt>
              <c:pt idx="26">
                <c:v>0.36775362950107504</c:v>
              </c:pt>
              <c:pt idx="27">
                <c:v>0.35477854201755221</c:v>
              </c:pt>
              <c:pt idx="28">
                <c:v>0.35373943687820902</c:v>
              </c:pt>
              <c:pt idx="29">
                <c:v>0.3613062532066682</c:v>
              </c:pt>
              <c:pt idx="30">
                <c:v>0.36477074914183816</c:v>
              </c:pt>
              <c:pt idx="31">
                <c:v>0.35567179700280521</c:v>
              </c:pt>
              <c:pt idx="32">
                <c:v>0.34465413643229703</c:v>
              </c:pt>
              <c:pt idx="33">
                <c:v>0.3317070979295228</c:v>
              </c:pt>
              <c:pt idx="34">
                <c:v>0.33345924498912</c:v>
              </c:pt>
              <c:pt idx="35">
                <c:v>0.34619144661046697</c:v>
              </c:pt>
              <c:pt idx="36">
                <c:v>0.34775721551455491</c:v>
              </c:pt>
              <c:pt idx="37">
                <c:v>0.34379011939883253</c:v>
              </c:pt>
              <c:pt idx="38">
                <c:v>0.34791158750474072</c:v>
              </c:pt>
              <c:pt idx="39">
                <c:v>0.34384358683944821</c:v>
              </c:pt>
              <c:pt idx="40">
                <c:v>0.33868459330548251</c:v>
              </c:pt>
              <c:pt idx="41">
                <c:v>0.35112893863493688</c:v>
              </c:pt>
              <c:pt idx="42">
                <c:v>0.34925638148762117</c:v>
              </c:pt>
              <c:pt idx="43">
                <c:v>0.34236051737662943</c:v>
              </c:pt>
              <c:pt idx="44">
                <c:v>0.34594012335571134</c:v>
              </c:pt>
              <c:pt idx="45">
                <c:v>0.351851431560605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22-41A4-939A-4816AD138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02688"/>
        <c:axId val="86086400"/>
      </c:lineChart>
      <c:catAx>
        <c:axId val="860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86086400"/>
        <c:crossesAt val="0"/>
        <c:auto val="1"/>
        <c:lblAlgn val="ctr"/>
        <c:lblOffset val="100"/>
        <c:tickLblSkip val="10"/>
        <c:noMultiLvlLbl val="1"/>
      </c:catAx>
      <c:valAx>
        <c:axId val="86086400"/>
        <c:scaling>
          <c:orientation val="minMax"/>
          <c:max val="0.5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8600268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1"/>
    <c:dispBlanksAs val="zero"/>
    <c:showDLblsOverMax val="1"/>
  </c:chart>
  <c:txPr>
    <a:bodyPr/>
    <a:lstStyle/>
    <a:p>
      <a:pPr>
        <a:defRPr sz="1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Gastos Corrientes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0.18001216714841911</c:v>
              </c:pt>
              <c:pt idx="1">
                <c:v>0.18346785346323791</c:v>
              </c:pt>
              <c:pt idx="2">
                <c:v>0.18143665804414286</c:v>
              </c:pt>
              <c:pt idx="3">
                <c:v>0.19060175525123679</c:v>
              </c:pt>
              <c:pt idx="4">
                <c:v>0.18818179604801266</c:v>
              </c:pt>
              <c:pt idx="5">
                <c:v>0.18620970583991389</c:v>
              </c:pt>
            </c:numLit>
          </c:val>
          <c:extLst>
            <c:ext xmlns:c16="http://schemas.microsoft.com/office/drawing/2014/chart" uri="{C3380CC4-5D6E-409C-BE32-E72D297353CC}">
              <c16:uniqueId val="{00000000-985F-4867-9222-1462E3392736}"/>
            </c:ext>
          </c:extLst>
        </c:ser>
        <c:ser>
          <c:idx val="2"/>
          <c:order val="2"/>
          <c:tx>
            <c:v>Consumo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0.12391255527391724</c:v>
              </c:pt>
              <c:pt idx="1">
                <c:v>0.12360192989856104</c:v>
              </c:pt>
              <c:pt idx="2">
                <c:v>0.12155658951187556</c:v>
              </c:pt>
              <c:pt idx="3">
                <c:v>0.13045949374418142</c:v>
              </c:pt>
              <c:pt idx="4">
                <c:v>0.13136264814364682</c:v>
              </c:pt>
              <c:pt idx="5">
                <c:v>0.13097495146074248</c:v>
              </c:pt>
            </c:numLit>
          </c:val>
          <c:extLst>
            <c:ext xmlns:c16="http://schemas.microsoft.com/office/drawing/2014/chart" uri="{C3380CC4-5D6E-409C-BE32-E72D297353CC}">
              <c16:uniqueId val="{00000001-985F-4867-9222-1462E3392736}"/>
            </c:ext>
          </c:extLst>
        </c:ser>
        <c:ser>
          <c:idx val="3"/>
          <c:order val="3"/>
          <c:tx>
            <c:v>Gastos de Capital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3.1636920338793922E-2</c:v>
              </c:pt>
              <c:pt idx="1">
                <c:v>2.890093971054979E-2</c:v>
              </c:pt>
              <c:pt idx="2">
                <c:v>3.2916484697819735E-2</c:v>
              </c:pt>
              <c:pt idx="3">
                <c:v>3.2441471434561227E-2</c:v>
              </c:pt>
              <c:pt idx="4">
                <c:v>2.7506333261888311E-2</c:v>
              </c:pt>
              <c:pt idx="5">
                <c:v>2.7495714735006022E-2</c:v>
              </c:pt>
            </c:numLit>
          </c:val>
          <c:extLst>
            <c:ext xmlns:c16="http://schemas.microsoft.com/office/drawing/2014/chart" uri="{C3380CC4-5D6E-409C-BE32-E72D297353CC}">
              <c16:uniqueId val="{00000002-985F-4867-9222-1462E3392736}"/>
            </c:ext>
          </c:extLst>
        </c:ser>
        <c:ser>
          <c:idx val="4"/>
          <c:order val="4"/>
          <c:tx>
            <c:v>Inversion Bruta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2.8992923351166967E-2</c:v>
              </c:pt>
              <c:pt idx="1">
                <c:v>2.675607976821856E-2</c:v>
              </c:pt>
              <c:pt idx="2">
                <c:v>3.0542631101555417E-2</c:v>
              </c:pt>
              <c:pt idx="3">
                <c:v>2.9833768155877415E-2</c:v>
              </c:pt>
              <c:pt idx="4">
                <c:v>2.4929922013169035E-2</c:v>
              </c:pt>
              <c:pt idx="5">
                <c:v>2.5173876730595224E-2</c:v>
              </c:pt>
            </c:numLit>
          </c:val>
          <c:extLst>
            <c:ext xmlns:c16="http://schemas.microsoft.com/office/drawing/2014/chart" uri="{C3380CC4-5D6E-409C-BE32-E72D297353CC}">
              <c16:uniqueId val="{00000003-985F-4867-9222-1462E33927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6834176"/>
        <c:axId val="126835712"/>
      </c:barChart>
      <c:lineChart>
        <c:grouping val="standard"/>
        <c:varyColors val="0"/>
        <c:ser>
          <c:idx val="0"/>
          <c:order val="0"/>
          <c:tx>
            <c:v>Total de Gastos</c:v>
          </c:tx>
          <c:marker>
            <c:symbol val="circle"/>
            <c:size val="5"/>
          </c:marker>
          <c:dLbls>
            <c:dLbl>
              <c:idx val="0"/>
              <c:layout>
                <c:manualLayout>
                  <c:x val="-3.5864978902953606E-2"/>
                  <c:y val="-5.100182149362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5F-4867-9222-1462E3392736}"/>
                </c:ext>
              </c:extLst>
            </c:dLbl>
            <c:dLbl>
              <c:idx val="1"/>
              <c:layout>
                <c:manualLayout>
                  <c:x val="-4.2194092827004287E-2"/>
                  <c:y val="-4.735883424408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5F-4867-9222-1462E3392736}"/>
                </c:ext>
              </c:extLst>
            </c:dLbl>
            <c:dLbl>
              <c:idx val="2"/>
              <c:layout>
                <c:manualLayout>
                  <c:x val="-4.852320675105485E-2"/>
                  <c:y val="-5.100182149362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5F-4867-9222-1462E3392736}"/>
                </c:ext>
              </c:extLst>
            </c:dLbl>
            <c:dLbl>
              <c:idx val="3"/>
              <c:layout>
                <c:manualLayout>
                  <c:x val="-4.4303797468354396E-2"/>
                  <c:y val="-4.7358834244080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5F-4867-9222-1462E3392736}"/>
                </c:ext>
              </c:extLst>
            </c:dLbl>
            <c:dLbl>
              <c:idx val="4"/>
              <c:layout>
                <c:manualLayout>
                  <c:x val="-3.7974683544303806E-2"/>
                  <c:y val="-5.4644808743169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5F-4867-9222-1462E3392736}"/>
                </c:ext>
              </c:extLst>
            </c:dLbl>
            <c:dLbl>
              <c:idx val="5"/>
              <c:layout>
                <c:manualLayout>
                  <c:x val="-4.852320675105485E-2"/>
                  <c:y val="-5.1001821493624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5F-4867-9222-1462E33927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0.21161547142097445</c:v>
              </c:pt>
              <c:pt idx="1">
                <c:v>0.21235582807238329</c:v>
              </c:pt>
              <c:pt idx="2">
                <c:v>0.21433382604898044</c:v>
              </c:pt>
              <c:pt idx="3">
                <c:v>0.22301981895557993</c:v>
              </c:pt>
              <c:pt idx="4">
                <c:v>0.2156693700025904</c:v>
              </c:pt>
              <c:pt idx="5">
                <c:v>0.2136876257484949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985F-4867-9222-1462E339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34176"/>
        <c:axId val="126835712"/>
      </c:lineChart>
      <c:catAx>
        <c:axId val="1268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6835712"/>
        <c:crosses val="autoZero"/>
        <c:auto val="1"/>
        <c:lblAlgn val="ctr"/>
        <c:lblOffset val="100"/>
        <c:noMultiLvlLbl val="0"/>
      </c:catAx>
      <c:valAx>
        <c:axId val="1268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6834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Sector Público No Financiero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0.45144976289001049</c:v>
              </c:pt>
              <c:pt idx="1">
                <c:v>0.44099063746810585</c:v>
              </c:pt>
              <c:pt idx="2">
                <c:v>0.47882722477911788</c:v>
              </c:pt>
              <c:pt idx="3">
                <c:v>0.46332932664173399</c:v>
              </c:pt>
              <c:pt idx="4">
                <c:v>0.46748592952168155</c:v>
              </c:pt>
              <c:pt idx="5">
                <c:v>0.47325727721360872</c:v>
              </c:pt>
            </c:numLit>
          </c:val>
          <c:extLst>
            <c:ext xmlns:c16="http://schemas.microsoft.com/office/drawing/2014/chart" uri="{C3380CC4-5D6E-409C-BE32-E72D297353CC}">
              <c16:uniqueId val="{00000000-C5D4-4C07-9A73-85DE1F3A96CF}"/>
            </c:ext>
          </c:extLst>
        </c:ser>
        <c:ser>
          <c:idx val="2"/>
          <c:order val="2"/>
          <c:tx>
            <c:v>Sector Público Financiero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9.139834898425786E-2</c:v>
              </c:pt>
              <c:pt idx="1">
                <c:v>0.11236421217129146</c:v>
              </c:pt>
              <c:pt idx="2">
                <c:v>0.12300954076662077</c:v>
              </c:pt>
              <c:pt idx="3">
                <c:v>0.13725964470350824</c:v>
              </c:pt>
              <c:pt idx="4">
                <c:v>0.15064122904595351</c:v>
              </c:pt>
              <c:pt idx="5">
                <c:v>0.16233910672292412</c:v>
              </c:pt>
            </c:numLit>
          </c:val>
          <c:extLst>
            <c:ext xmlns:c16="http://schemas.microsoft.com/office/drawing/2014/chart" uri="{C3380CC4-5D6E-409C-BE32-E72D297353CC}">
              <c16:uniqueId val="{00000001-C5D4-4C07-9A73-85DE1F3A96CF}"/>
            </c:ext>
          </c:extLst>
        </c:ser>
        <c:ser>
          <c:idx val="3"/>
          <c:order val="3"/>
          <c:tx>
            <c:v>Banco Central De Reserva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7.0687117062814882E-3</c:v>
              </c:pt>
              <c:pt idx="1">
                <c:v>6.3528996881460943E-3</c:v>
              </c:pt>
              <c:pt idx="2">
                <c:v>6.7692411059226661E-3</c:v>
              </c:pt>
              <c:pt idx="3">
                <c:v>1.0812728713030673E-2</c:v>
              </c:pt>
              <c:pt idx="4">
                <c:v>9.3596969453860687E-3</c:v>
              </c:pt>
              <c:pt idx="5">
                <c:v>6.0425041034482888E-3</c:v>
              </c:pt>
            </c:numLit>
          </c:val>
          <c:extLst>
            <c:ext xmlns:c16="http://schemas.microsoft.com/office/drawing/2014/chart" uri="{C3380CC4-5D6E-409C-BE32-E72D297353CC}">
              <c16:uniqueId val="{00000002-C5D4-4C07-9A73-85DE1F3A9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7007744"/>
        <c:axId val="127079168"/>
      </c:barChart>
      <c:lineChart>
        <c:grouping val="standard"/>
        <c:varyColors val="0"/>
        <c:ser>
          <c:idx val="0"/>
          <c:order val="0"/>
          <c:tx>
            <c:v>Deuda Pública Total</c:v>
          </c:tx>
          <c:marker>
            <c:symbol val="circle"/>
            <c:size val="5"/>
          </c:marker>
          <c:dLbls>
            <c:dLbl>
              <c:idx val="0"/>
              <c:layout>
                <c:manualLayout>
                  <c:x val="-4.6434494195688278E-2"/>
                  <c:y val="-7.469654528478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4-4C07-9A73-85DE1F3A96CF}"/>
                </c:ext>
              </c:extLst>
            </c:dLbl>
            <c:dLbl>
              <c:idx val="1"/>
              <c:layout>
                <c:manualLayout>
                  <c:x val="-4.6434494195688243E-2"/>
                  <c:y val="-5.9757236227824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D4-4C07-9A73-85DE1F3A96CF}"/>
                </c:ext>
              </c:extLst>
            </c:dLbl>
            <c:dLbl>
              <c:idx val="2"/>
              <c:layout>
                <c:manualLayout>
                  <c:x val="-4.6434494195688292E-2"/>
                  <c:y val="-6.7226890756302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D4-4C07-9A73-85DE1F3A96CF}"/>
                </c:ext>
              </c:extLst>
            </c:dLbl>
            <c:dLbl>
              <c:idx val="3"/>
              <c:layout>
                <c:manualLayout>
                  <c:x val="-4.8645660585958948E-2"/>
                  <c:y val="-5.6022408963585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D4-4C07-9A73-85DE1F3A96CF}"/>
                </c:ext>
              </c:extLst>
            </c:dLbl>
            <c:dLbl>
              <c:idx val="4"/>
              <c:layout>
                <c:manualLayout>
                  <c:x val="-4.6434494195688368E-2"/>
                  <c:y val="-5.6022408963585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D4-4C07-9A73-85DE1F3A96CF}"/>
                </c:ext>
              </c:extLst>
            </c:dLbl>
            <c:dLbl>
              <c:idx val="5"/>
              <c:layout>
                <c:manualLayout>
                  <c:x val="-4.6434494195688292E-2"/>
                  <c:y val="-5.2287581699346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D4-4C07-9A73-85DE1F3A96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</c:strLit>
          </c:cat>
          <c:val>
            <c:numLit>
              <c:formatCode>General</c:formatCode>
              <c:ptCount val="6"/>
              <c:pt idx="0">
                <c:v>0.54991682358054983</c:v>
              </c:pt>
              <c:pt idx="1">
                <c:v>0.55970774932754341</c:v>
              </c:pt>
              <c:pt idx="2">
                <c:v>0.60860600665166131</c:v>
              </c:pt>
              <c:pt idx="3">
                <c:v>0.61140170005827288</c:v>
              </c:pt>
              <c:pt idx="4">
                <c:v>0.62748685551302119</c:v>
              </c:pt>
              <c:pt idx="5">
                <c:v>0.64163888803998115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5D4-4C07-9A73-85DE1F3A9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07744"/>
        <c:axId val="127079168"/>
      </c:lineChart>
      <c:catAx>
        <c:axId val="1270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079168"/>
        <c:crosses val="autoZero"/>
        <c:auto val="1"/>
        <c:lblAlgn val="ctr"/>
        <c:lblOffset val="100"/>
        <c:noMultiLvlLbl val="0"/>
      </c:catAx>
      <c:valAx>
        <c:axId val="127079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7007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v>%PIB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strLit>
          </c:cat>
          <c:val>
            <c:numLit>
              <c:formatCode>General</c:formatCode>
              <c:ptCount val="16"/>
              <c:pt idx="0">
                <c:v>0.28899999999999998</c:v>
              </c:pt>
              <c:pt idx="1">
                <c:v>0.32600000000000001</c:v>
              </c:pt>
              <c:pt idx="2">
                <c:v>0.36399999999999999</c:v>
              </c:pt>
              <c:pt idx="3">
                <c:v>0.38200000000000001</c:v>
              </c:pt>
              <c:pt idx="4">
                <c:v>0.379</c:v>
              </c:pt>
              <c:pt idx="5">
                <c:v>0.33</c:v>
              </c:pt>
              <c:pt idx="6">
                <c:v>0.33800000000000002</c:v>
              </c:pt>
              <c:pt idx="7">
                <c:v>0.314</c:v>
              </c:pt>
              <c:pt idx="8">
                <c:v>0.316</c:v>
              </c:pt>
              <c:pt idx="9">
                <c:v>0.39500000000000002</c:v>
              </c:pt>
              <c:pt idx="10">
                <c:v>0.39700000000000002</c:v>
              </c:pt>
              <c:pt idx="11">
                <c:v>0.39</c:v>
              </c:pt>
              <c:pt idx="12">
                <c:v>0.42699999999999999</c:v>
              </c:pt>
              <c:pt idx="13">
                <c:v>0.41199999999999998</c:v>
              </c:pt>
              <c:pt idx="14">
                <c:v>0.41699999999999998</c:v>
              </c:pt>
              <c:pt idx="15">
                <c:v>0.42199999999999999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8256-4E5E-8FD7-6064B179F03D}"/>
            </c:ext>
          </c:extLst>
        </c:ser>
        <c:ser>
          <c:idx val="2"/>
          <c:order val="1"/>
          <c:tx>
            <c:v>%PIB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0.01</c:v>
              </c:pt>
              <c:pt idx="2">
                <c:v>2.3E-2</c:v>
              </c:pt>
              <c:pt idx="3">
                <c:v>2.1999999999999999E-2</c:v>
              </c:pt>
              <c:pt idx="4">
                <c:v>2.7E-2</c:v>
              </c:pt>
              <c:pt idx="5">
                <c:v>6.5000000000000002E-2</c:v>
              </c:pt>
              <c:pt idx="6">
                <c:v>0.06</c:v>
              </c:pt>
              <c:pt idx="7">
                <c:v>5.5E-2</c:v>
              </c:pt>
              <c:pt idx="8">
                <c:v>5.1999999999999998E-2</c:v>
              </c:pt>
              <c:pt idx="9">
                <c:v>5.3999999999999999E-2</c:v>
              </c:pt>
              <c:pt idx="10">
                <c:v>5.1999999999999998E-2</c:v>
              </c:pt>
              <c:pt idx="11">
                <c:v>4.8000000000000001E-2</c:v>
              </c:pt>
              <c:pt idx="12">
                <c:v>4.7E-2</c:v>
              </c:pt>
              <c:pt idx="13">
                <c:v>4.5999999999999999E-2</c:v>
              </c:pt>
              <c:pt idx="14">
                <c:v>4.4999999999999998E-2</c:v>
              </c:pt>
              <c:pt idx="15">
                <c:v>4.2999999999999997E-2</c:v>
              </c:pt>
            </c:numLit>
          </c:val>
          <c:extLst>
            <c:ext xmlns:c16="http://schemas.microsoft.com/office/drawing/2014/chart" uri="{C3380CC4-5D6E-409C-BE32-E72D297353CC}">
              <c16:uniqueId val="{00000001-8256-4E5E-8FD7-6064B179F03D}"/>
            </c:ext>
          </c:extLst>
        </c:ser>
        <c:ser>
          <c:idx val="3"/>
          <c:order val="2"/>
          <c:tx>
            <c:v>%PIB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strLit>
          </c:cat>
          <c:val>
            <c:numLit>
              <c:formatCode>General</c:formatCode>
              <c:ptCount val="16"/>
              <c:pt idx="6">
                <c:v>5.3999999999999999E-2</c:v>
              </c:pt>
              <c:pt idx="7">
                <c:v>7.3999999999999996E-2</c:v>
              </c:pt>
              <c:pt idx="8">
                <c:v>9.2999999999999999E-2</c:v>
              </c:pt>
              <c:pt idx="9">
                <c:v>0.109</c:v>
              </c:pt>
              <c:pt idx="10">
                <c:v>0.124</c:v>
              </c:pt>
              <c:pt idx="11">
                <c:v>0.13400000000000001</c:v>
              </c:pt>
              <c:pt idx="12">
                <c:v>0.15</c:v>
              </c:pt>
              <c:pt idx="13">
                <c:v>0.16600000000000001</c:v>
              </c:pt>
              <c:pt idx="14">
                <c:v>0.18</c:v>
              </c:pt>
              <c:pt idx="15">
                <c:v>0.193</c:v>
              </c:pt>
            </c:numLit>
          </c:val>
          <c:extLst>
            <c:ext xmlns:c16="http://schemas.microsoft.com/office/drawing/2014/chart" uri="{C3380CC4-5D6E-409C-BE32-E72D297353CC}">
              <c16:uniqueId val="{00000002-8256-4E5E-8FD7-6064B179F0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7298560"/>
        <c:axId val="127312640"/>
      </c:areaChart>
      <c:catAx>
        <c:axId val="1272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312640"/>
        <c:crosses val="autoZero"/>
        <c:auto val="1"/>
        <c:lblAlgn val="ctr"/>
        <c:lblOffset val="100"/>
        <c:noMultiLvlLbl val="0"/>
      </c:catAx>
      <c:valAx>
        <c:axId val="127312640"/>
        <c:scaling>
          <c:orientation val="minMax"/>
          <c:max val="0.7000000000000004"/>
        </c:scaling>
        <c:delete val="0"/>
        <c:axPos val="l"/>
        <c:numFmt formatCode="General" sourceLinked="1"/>
        <c:majorTickMark val="none"/>
        <c:minorTickMark val="none"/>
        <c:tickLblPos val="nextTo"/>
        <c:crossAx val="127298560"/>
        <c:crosses val="autoZero"/>
        <c:crossBetween val="midCat"/>
        <c:majorUnit val="0.1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Balanza comercial de El Salvador frente a Estados Unidos (incluyendo maquila). 1994-2015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Importaciones</c:v>
          </c:tx>
          <c:cat>
            <c:strLit>
              <c:ptCount val="22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</c:strLit>
          </c:cat>
          <c:val>
            <c:numLit>
              <c:formatCode>General</c:formatCode>
              <c:ptCount val="22"/>
              <c:pt idx="0">
                <c:v>1236.84015006</c:v>
              </c:pt>
              <c:pt idx="1">
                <c:v>1674.32373869</c:v>
              </c:pt>
              <c:pt idx="2">
                <c:v>1605.74042274</c:v>
              </c:pt>
              <c:pt idx="3">
                <c:v>1975.89722732</c:v>
              </c:pt>
              <c:pt idx="4">
                <c:v>2031.59848691</c:v>
              </c:pt>
              <c:pt idx="5">
                <c:v>2110.0813913699999</c:v>
              </c:pt>
              <c:pt idx="6">
                <c:v>2451.5922769699996</c:v>
              </c:pt>
              <c:pt idx="7">
                <c:v>2462.4781521999998</c:v>
              </c:pt>
              <c:pt idx="8">
                <c:v>2569.1442725900001</c:v>
              </c:pt>
              <c:pt idx="9">
                <c:v>2861.3930719699997</c:v>
              </c:pt>
              <c:pt idx="10">
                <c:v>2969.6586832899998</c:v>
              </c:pt>
              <c:pt idx="11">
                <c:v>2481.997961</c:v>
              </c:pt>
              <c:pt idx="12">
                <c:v>2751.8213519400001</c:v>
              </c:pt>
              <c:pt idx="13">
                <c:v>3158.1140794099997</c:v>
              </c:pt>
              <c:pt idx="14">
                <c:v>3365.9409214799998</c:v>
              </c:pt>
              <c:pt idx="15">
                <c:v>2636.0176473000001</c:v>
              </c:pt>
              <c:pt idx="16">
                <c:v>3109.1754009699998</c:v>
              </c:pt>
              <c:pt idx="17">
                <c:v>3799.93285492</c:v>
              </c:pt>
              <c:pt idx="18">
                <c:v>3873.6732861799996</c:v>
              </c:pt>
              <c:pt idx="19">
                <c:v>4186.2607549000004</c:v>
              </c:pt>
              <c:pt idx="20">
                <c:v>4307.57290242</c:v>
              </c:pt>
              <c:pt idx="21">
                <c:v>4098.5256879400004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FE-48DD-B9EF-2FB3493D5F07}"/>
            </c:ext>
          </c:extLst>
        </c:ser>
        <c:ser>
          <c:idx val="1"/>
          <c:order val="1"/>
          <c:tx>
            <c:v>Exportaciones</c:v>
          </c:tx>
          <c:cat>
            <c:strLit>
              <c:ptCount val="22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</c:strLit>
          </c:cat>
          <c:val>
            <c:numLit>
              <c:formatCode>General</c:formatCode>
              <c:ptCount val="22"/>
              <c:pt idx="0">
                <c:v>609.21625073000007</c:v>
              </c:pt>
              <c:pt idx="1">
                <c:v>834.06490063000001</c:v>
              </c:pt>
              <c:pt idx="2">
                <c:v>954.12497624000002</c:v>
              </c:pt>
              <c:pt idx="3">
                <c:v>1319.5156521199999</c:v>
              </c:pt>
              <c:pt idx="4">
                <c:v>1447.3024037</c:v>
              </c:pt>
              <c:pt idx="5">
                <c:v>1576.5469128699999</c:v>
              </c:pt>
              <c:pt idx="6">
                <c:v>1919.6204203299999</c:v>
              </c:pt>
              <c:pt idx="7">
                <c:v>1873.3478417200001</c:v>
              </c:pt>
              <c:pt idx="8">
                <c:v>2005.95437494</c:v>
              </c:pt>
              <c:pt idx="9">
                <c:v>2112.9747455000002</c:v>
              </c:pt>
              <c:pt idx="10">
                <c:v>2166.1654304899998</c:v>
              </c:pt>
              <c:pt idx="11">
                <c:v>1809.0480793800002</c:v>
              </c:pt>
              <c:pt idx="12">
                <c:v>1964.8442556199998</c:v>
              </c:pt>
              <c:pt idx="13">
                <c:v>2023.2804067</c:v>
              </c:pt>
              <c:pt idx="14">
                <c:v>2240.25504099</c:v>
              </c:pt>
              <c:pt idx="15">
                <c:v>1796.1042012600001</c:v>
              </c:pt>
              <c:pt idx="16">
                <c:v>2161.1400296900001</c:v>
              </c:pt>
              <c:pt idx="17">
                <c:v>2425.3893720000001</c:v>
              </c:pt>
              <c:pt idx="18">
                <c:v>2469.8914902500001</c:v>
              </c:pt>
              <c:pt idx="19">
                <c:v>2490.30950781</c:v>
              </c:pt>
              <c:pt idx="20">
                <c:v>2429.6341224400003</c:v>
              </c:pt>
              <c:pt idx="21">
                <c:v>2563.9198883399999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FE-48DD-B9EF-2FB3493D5F07}"/>
            </c:ext>
          </c:extLst>
        </c:ser>
        <c:ser>
          <c:idx val="2"/>
          <c:order val="2"/>
          <c:tx>
            <c:v>Déficit Comercial</c:v>
          </c:tx>
          <c:cat>
            <c:strLit>
              <c:ptCount val="22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</c:strLit>
          </c:cat>
          <c:val>
            <c:numLit>
              <c:formatCode>General</c:formatCode>
              <c:ptCount val="22"/>
              <c:pt idx="0">
                <c:v>-627.62389932999997</c:v>
              </c:pt>
              <c:pt idx="1">
                <c:v>-840.25883806000002</c:v>
              </c:pt>
              <c:pt idx="2">
                <c:v>-651.61544649999996</c:v>
              </c:pt>
              <c:pt idx="3">
                <c:v>-656.38157520000004</c:v>
              </c:pt>
              <c:pt idx="4">
                <c:v>-584.29608321000001</c:v>
              </c:pt>
              <c:pt idx="5">
                <c:v>-533.53447849999998</c:v>
              </c:pt>
              <c:pt idx="6">
                <c:v>-531.97185663999983</c:v>
              </c:pt>
              <c:pt idx="7">
                <c:v>-589.13031047999982</c:v>
              </c:pt>
              <c:pt idx="8">
                <c:v>-563.18989765000015</c:v>
              </c:pt>
              <c:pt idx="9">
                <c:v>-748.41832646999978</c:v>
              </c:pt>
              <c:pt idx="10">
                <c:v>-803.49325280000016</c:v>
              </c:pt>
              <c:pt idx="11">
                <c:v>-672.94988161999993</c:v>
              </c:pt>
              <c:pt idx="12">
                <c:v>-786.97709632000021</c:v>
              </c:pt>
              <c:pt idx="13">
                <c:v>-1134.8336727099997</c:v>
              </c:pt>
              <c:pt idx="14">
                <c:v>-1125.6858804900003</c:v>
              </c:pt>
              <c:pt idx="15">
                <c:v>-839.91344604000017</c:v>
              </c:pt>
              <c:pt idx="16">
                <c:v>-948.03537127999971</c:v>
              </c:pt>
              <c:pt idx="17">
                <c:v>-1374.5434829200001</c:v>
              </c:pt>
              <c:pt idx="18">
                <c:v>-1403.7817959299998</c:v>
              </c:pt>
              <c:pt idx="19">
                <c:v>-1695.9512470900002</c:v>
              </c:pt>
              <c:pt idx="20">
                <c:v>-1877.9387799799999</c:v>
              </c:pt>
              <c:pt idx="21">
                <c:v>-1534.6057996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1FE-48DD-B9EF-2FB3493D5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8144"/>
        <c:axId val="101024512"/>
      </c:lineChart>
      <c:catAx>
        <c:axId val="100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024512"/>
        <c:crosses val="autoZero"/>
        <c:auto val="1"/>
        <c:lblAlgn val="ctr"/>
        <c:lblOffset val="100"/>
        <c:noMultiLvlLbl val="0"/>
      </c:catAx>
      <c:valAx>
        <c:axId val="101024512"/>
        <c:scaling>
          <c:orientation val="minMax"/>
          <c:max val="4500"/>
          <c:min val="-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US dólares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998144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Balanza comercial de El Salvador frente a Estados Unidos (sin maquila). 1994-2015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Importaciones</c:v>
          </c:tx>
          <c:cat>
            <c:strLit>
              <c:ptCount val="22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</c:strLit>
          </c:cat>
          <c:val>
            <c:numLit>
              <c:formatCode>General</c:formatCode>
              <c:ptCount val="22"/>
              <c:pt idx="0">
                <c:v>914.8751500599999</c:v>
              </c:pt>
              <c:pt idx="1">
                <c:v>1201.32373869</c:v>
              </c:pt>
              <c:pt idx="2">
                <c:v>1055.1404227400001</c:v>
              </c:pt>
              <c:pt idx="3">
                <c:v>1211.9972273199999</c:v>
              </c:pt>
              <c:pt idx="4">
                <c:v>1184.7984869100001</c:v>
              </c:pt>
              <c:pt idx="5">
                <c:v>1155.3813913699998</c:v>
              </c:pt>
              <c:pt idx="6">
                <c:v>1298.89227697</c:v>
              </c:pt>
              <c:pt idx="7">
                <c:v>1301.8781522000002</c:v>
              </c:pt>
              <c:pt idx="8">
                <c:v>1286.5939082100001</c:v>
              </c:pt>
              <c:pt idx="9">
                <c:v>1482.1494298499999</c:v>
              </c:pt>
              <c:pt idx="10">
                <c:v>1511.49825059</c:v>
              </c:pt>
              <c:pt idx="11">
                <c:v>1693.35644604</c:v>
              </c:pt>
              <c:pt idx="12">
                <c:v>2099.9980859000002</c:v>
              </c:pt>
              <c:pt idx="13">
                <c:v>2558.17176569</c:v>
              </c:pt>
              <c:pt idx="14">
                <c:v>2800.45207906</c:v>
              </c:pt>
              <c:pt idx="15">
                <c:v>2317.1521880199998</c:v>
              </c:pt>
              <c:pt idx="16">
                <c:v>2738.0056168299998</c:v>
              </c:pt>
              <c:pt idx="17">
                <c:v>3444.79854398</c:v>
              </c:pt>
              <c:pt idx="18">
                <c:v>3510.6511758500001</c:v>
              </c:pt>
              <c:pt idx="19">
                <c:v>3835.7375524499998</c:v>
              </c:pt>
              <c:pt idx="20">
                <c:v>3987.5604516500002</c:v>
              </c:pt>
              <c:pt idx="21">
                <c:v>3853.41746001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2A-4F03-AF91-BE22A21B5224}"/>
            </c:ext>
          </c:extLst>
        </c:ser>
        <c:ser>
          <c:idx val="1"/>
          <c:order val="1"/>
          <c:tx>
            <c:v>Exportaciones</c:v>
          </c:tx>
          <c:cat>
            <c:strLit>
              <c:ptCount val="22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</c:strLit>
          </c:cat>
          <c:val>
            <c:numLit>
              <c:formatCode>General</c:formatCode>
              <c:ptCount val="22"/>
              <c:pt idx="0">
                <c:v>178.83825073</c:v>
              </c:pt>
              <c:pt idx="1">
                <c:v>187.44490063000001</c:v>
              </c:pt>
              <c:pt idx="2">
                <c:v>190.02497624</c:v>
              </c:pt>
              <c:pt idx="3">
                <c:v>264.52565212000002</c:v>
              </c:pt>
              <c:pt idx="4">
                <c:v>262.61240370000002</c:v>
              </c:pt>
              <c:pt idx="5">
                <c:v>243.14691286999999</c:v>
              </c:pt>
              <c:pt idx="6">
                <c:v>310.62042033</c:v>
              </c:pt>
              <c:pt idx="7">
                <c:v>223.04784172000001</c:v>
              </c:pt>
              <c:pt idx="8">
                <c:v>248.48533522</c:v>
              </c:pt>
              <c:pt idx="9">
                <c:v>239.93511803999999</c:v>
              </c:pt>
              <c:pt idx="10">
                <c:v>243.03787825000001</c:v>
              </c:pt>
              <c:pt idx="11">
                <c:v>478.90172580000001</c:v>
              </c:pt>
              <c:pt idx="12">
                <c:v>636.33224546000008</c:v>
              </c:pt>
              <c:pt idx="13">
                <c:v>841.99423897999998</c:v>
              </c:pt>
              <c:pt idx="14">
                <c:v>947.28979476999996</c:v>
              </c:pt>
              <c:pt idx="15">
                <c:v>894.9522863200001</c:v>
              </c:pt>
              <c:pt idx="16">
                <c:v>1173.6801634999999</c:v>
              </c:pt>
              <c:pt idx="17">
                <c:v>1420.45556992</c:v>
              </c:pt>
              <c:pt idx="18">
                <c:v>1429.08217547</c:v>
              </c:pt>
              <c:pt idx="19">
                <c:v>1426.77239205</c:v>
              </c:pt>
              <c:pt idx="20">
                <c:v>1483.21565289</c:v>
              </c:pt>
              <c:pt idx="21">
                <c:v>1532.6702175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2A-4F03-AF91-BE22A21B5224}"/>
            </c:ext>
          </c:extLst>
        </c:ser>
        <c:ser>
          <c:idx val="2"/>
          <c:order val="2"/>
          <c:tx>
            <c:v>Déficit Comercial</c:v>
          </c:tx>
          <c:cat>
            <c:strLit>
              <c:ptCount val="22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</c:strLit>
          </c:cat>
          <c:val>
            <c:numLit>
              <c:formatCode>General</c:formatCode>
              <c:ptCount val="22"/>
              <c:pt idx="0">
                <c:v>-736.03689932999987</c:v>
              </c:pt>
              <c:pt idx="1">
                <c:v>-1013.87883806</c:v>
              </c:pt>
              <c:pt idx="2">
                <c:v>-865.11544650000008</c:v>
              </c:pt>
              <c:pt idx="3">
                <c:v>-947.47157519999985</c:v>
              </c:pt>
              <c:pt idx="4">
                <c:v>-922.18608321000011</c:v>
              </c:pt>
              <c:pt idx="5">
                <c:v>-912.2344784999998</c:v>
              </c:pt>
              <c:pt idx="6">
                <c:v>-988.27185664000001</c:v>
              </c:pt>
              <c:pt idx="7">
                <c:v>-1078.8303104800002</c:v>
              </c:pt>
              <c:pt idx="8">
                <c:v>-1038.1085729900001</c:v>
              </c:pt>
              <c:pt idx="9">
                <c:v>-1242.21431181</c:v>
              </c:pt>
              <c:pt idx="10">
                <c:v>-1268.46037234</c:v>
              </c:pt>
              <c:pt idx="11">
                <c:v>-1214.4547202399999</c:v>
              </c:pt>
              <c:pt idx="12">
                <c:v>-1463.66584044</c:v>
              </c:pt>
              <c:pt idx="13">
                <c:v>-1716.1775267100002</c:v>
              </c:pt>
              <c:pt idx="14">
                <c:v>-1853.1622842900001</c:v>
              </c:pt>
              <c:pt idx="15">
                <c:v>-1422.1999016999998</c:v>
              </c:pt>
              <c:pt idx="16">
                <c:v>-1564.3254533299998</c:v>
              </c:pt>
              <c:pt idx="17">
                <c:v>-2024.34297406</c:v>
              </c:pt>
              <c:pt idx="18">
                <c:v>-2081.56900038</c:v>
              </c:pt>
              <c:pt idx="19">
                <c:v>-2408.9651604000001</c:v>
              </c:pt>
              <c:pt idx="20">
                <c:v>-2504.3447987600002</c:v>
              </c:pt>
              <c:pt idx="21">
                <c:v>-2320.74724251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2A-4F03-AF91-BE22A21B5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0384"/>
        <c:axId val="108001920"/>
      </c:lineChart>
      <c:catAx>
        <c:axId val="10800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01920"/>
        <c:crosses val="autoZero"/>
        <c:auto val="1"/>
        <c:lblAlgn val="ctr"/>
        <c:lblOffset val="100"/>
        <c:noMultiLvlLbl val="0"/>
      </c:catAx>
      <c:valAx>
        <c:axId val="108001920"/>
        <c:scaling>
          <c:orientation val="minMax"/>
          <c:max val="4500"/>
          <c:min val="-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US dólares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000384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Flujos netos de Inversión Extranjera Directa proveniente de Estados Unidos. 2001-2015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IED neta/Formación Bruta de Capital Fijo</c:v>
          </c:tx>
          <c:cat>
            <c:strLit>
              <c:ptCount val="15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</c:strLit>
          </c:cat>
          <c:val>
            <c:numLit>
              <c:formatCode>General</c:formatCode>
              <c:ptCount val="15"/>
              <c:pt idx="0">
                <c:v>4.7095941235827814</c:v>
              </c:pt>
              <c:pt idx="1">
                <c:v>2.4151191343646938</c:v>
              </c:pt>
              <c:pt idx="2">
                <c:v>2.4929004711777054</c:v>
              </c:pt>
              <c:pt idx="3">
                <c:v>-6.0635949841941709E-3</c:v>
              </c:pt>
              <c:pt idx="4">
                <c:v>0.84107961530948749</c:v>
              </c:pt>
              <c:pt idx="5">
                <c:v>0.43626367059104754</c:v>
              </c:pt>
              <c:pt idx="6">
                <c:v>15.262852960907484</c:v>
              </c:pt>
              <c:pt idx="7">
                <c:v>4.3447831292015842</c:v>
              </c:pt>
              <c:pt idx="8">
                <c:v>1.0069894797521259</c:v>
              </c:pt>
              <c:pt idx="9">
                <c:v>-4.3582822085889568</c:v>
              </c:pt>
              <c:pt idx="10">
                <c:v>0.67856691482254994</c:v>
              </c:pt>
              <c:pt idx="11">
                <c:v>0.17251567042083735</c:v>
              </c:pt>
              <c:pt idx="12">
                <c:v>-1.9630504007906002</c:v>
              </c:pt>
              <c:pt idx="13">
                <c:v>3.2541493259450389</c:v>
              </c:pt>
              <c:pt idx="14">
                <c:v>7.1829479601057873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B9-40C9-B27E-F095957E72B2}"/>
            </c:ext>
          </c:extLst>
        </c:ser>
        <c:ser>
          <c:idx val="1"/>
          <c:order val="1"/>
          <c:tx>
            <c:v>IED neta/PIB</c:v>
          </c:tx>
          <c:cat>
            <c:strLit>
              <c:ptCount val="15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</c:strLit>
          </c:cat>
          <c:val>
            <c:numLit>
              <c:formatCode>General</c:formatCode>
              <c:ptCount val="15"/>
              <c:pt idx="0">
                <c:v>0.77377841036608219</c:v>
              </c:pt>
              <c:pt idx="1">
                <c:v>0.4007906773879687</c:v>
              </c:pt>
              <c:pt idx="2">
                <c:v>0.41597271421032972</c:v>
              </c:pt>
              <c:pt idx="3">
                <c:v>-9.4946984768603799E-4</c:v>
              </c:pt>
              <c:pt idx="4">
                <c:v>0.1284677066934834</c:v>
              </c:pt>
              <c:pt idx="5">
                <c:v>7.0832753841625712E-2</c:v>
              </c:pt>
              <c:pt idx="6">
                <c:v>2.489593327792393</c:v>
              </c:pt>
              <c:pt idx="7">
                <c:v>0.66044669041736359</c:v>
              </c:pt>
              <c:pt idx="8">
                <c:v>0.13527883169425728</c:v>
              </c:pt>
              <c:pt idx="9">
                <c:v>-0.58043741038633723</c:v>
              </c:pt>
              <c:pt idx="10">
                <c:v>9.7454345556254762E-2</c:v>
              </c:pt>
              <c:pt idx="11">
                <c:v>2.4397823092686545E-2</c:v>
              </c:pt>
              <c:pt idx="12">
                <c:v>-0.2936643487538258</c:v>
              </c:pt>
              <c:pt idx="13">
                <c:v>0.44347800750611771</c:v>
              </c:pt>
              <c:pt idx="14">
                <c:v>0.99768389327023999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B9-40C9-B27E-F095957E7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04704"/>
        <c:axId val="108114688"/>
      </c:lineChart>
      <c:catAx>
        <c:axId val="1081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114688"/>
        <c:crosses val="autoZero"/>
        <c:auto val="1"/>
        <c:lblAlgn val="ctr"/>
        <c:lblOffset val="100"/>
        <c:noMultiLvlLbl val="0"/>
      </c:catAx>
      <c:valAx>
        <c:axId val="108114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Porcentaje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10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Principales fuentes de divisa de la economía de El Salvador. 1991-2015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Exportaciones Tradicionales</c:v>
          </c:tx>
          <c:cat>
            <c:strLit>
              <c:ptCount val="25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</c:strLit>
          </c:cat>
          <c:val>
            <c:numLit>
              <c:formatCode>General</c:formatCode>
              <c:ptCount val="25"/>
              <c:pt idx="0">
                <c:v>272.09999999999997</c:v>
              </c:pt>
              <c:pt idx="1">
                <c:v>217.28</c:v>
              </c:pt>
              <c:pt idx="2">
                <c:v>295.65999999999997</c:v>
              </c:pt>
              <c:pt idx="3">
                <c:v>321.21999999999997</c:v>
              </c:pt>
              <c:pt idx="4">
                <c:v>420.61</c:v>
              </c:pt>
              <c:pt idx="5">
                <c:v>409.33000000000004</c:v>
              </c:pt>
              <c:pt idx="6">
                <c:v>599.0200000000001</c:v>
              </c:pt>
              <c:pt idx="7">
                <c:v>420.01</c:v>
              </c:pt>
              <c:pt idx="8">
                <c:v>307.22000000000003</c:v>
              </c:pt>
              <c:pt idx="9">
                <c:v>353.66999999999996</c:v>
              </c:pt>
              <c:pt idx="10">
                <c:v>204.67</c:v>
              </c:pt>
              <c:pt idx="11">
                <c:v>160.72999999999999</c:v>
              </c:pt>
              <c:pt idx="12">
                <c:v>162.83000000000001</c:v>
              </c:pt>
              <c:pt idx="13">
                <c:v>165.7</c:v>
              </c:pt>
              <c:pt idx="14">
                <c:v>233.03000000000003</c:v>
              </c:pt>
              <c:pt idx="15">
                <c:v>262.73000000000008</c:v>
              </c:pt>
              <c:pt idx="16">
                <c:v>259.78000000000003</c:v>
              </c:pt>
              <c:pt idx="17">
                <c:v>334.75000000000006</c:v>
              </c:pt>
              <c:pt idx="18">
                <c:v>318.88999999999993</c:v>
              </c:pt>
              <c:pt idx="19">
                <c:v>343.22</c:v>
              </c:pt>
              <c:pt idx="20">
                <c:v>597.30999999999995</c:v>
              </c:pt>
              <c:pt idx="21">
                <c:v>467.24</c:v>
              </c:pt>
              <c:pt idx="22">
                <c:v>424.90999999999997</c:v>
              </c:pt>
              <c:pt idx="23">
                <c:v>288.43</c:v>
              </c:pt>
              <c:pt idx="24">
                <c:v>328.41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1D-4F5B-BEDD-D327ADA5F98A}"/>
            </c:ext>
          </c:extLst>
        </c:ser>
        <c:ser>
          <c:idx val="1"/>
          <c:order val="1"/>
          <c:tx>
            <c:v>Exportaciones No Tradicionales</c:v>
          </c:tx>
          <c:cat>
            <c:strLit>
              <c:ptCount val="25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</c:strLit>
          </c:cat>
          <c:val>
            <c:numLit>
              <c:formatCode>General</c:formatCode>
              <c:ptCount val="25"/>
              <c:pt idx="0">
                <c:v>315.90999999999997</c:v>
              </c:pt>
              <c:pt idx="1">
                <c:v>380.25</c:v>
              </c:pt>
              <c:pt idx="2">
                <c:v>446.30999999999995</c:v>
              </c:pt>
              <c:pt idx="3">
                <c:v>497.91000000000008</c:v>
              </c:pt>
              <c:pt idx="4">
                <c:v>584.84</c:v>
              </c:pt>
              <c:pt idx="5">
                <c:v>614.94999999999993</c:v>
              </c:pt>
              <c:pt idx="6">
                <c:v>772.08</c:v>
              </c:pt>
              <c:pt idx="7">
                <c:v>836.42</c:v>
              </c:pt>
              <c:pt idx="8">
                <c:v>869.42000000000007</c:v>
              </c:pt>
              <c:pt idx="9">
                <c:v>978.63</c:v>
              </c:pt>
              <c:pt idx="10">
                <c:v>1008.82</c:v>
              </c:pt>
              <c:pt idx="11">
                <c:v>1076.8200000000002</c:v>
              </c:pt>
              <c:pt idx="12">
                <c:v>1092.1600000000001</c:v>
              </c:pt>
              <c:pt idx="13">
                <c:v>1215.78</c:v>
              </c:pt>
              <c:pt idx="14">
                <c:v>1627.67</c:v>
              </c:pt>
              <c:pt idx="15">
                <c:v>1988.1699999999996</c:v>
              </c:pt>
              <c:pt idx="16">
                <c:v>2481.71</c:v>
              </c:pt>
              <c:pt idx="17">
                <c:v>2900.0600000000004</c:v>
              </c:pt>
              <c:pt idx="18">
                <c:v>2601.9400000000005</c:v>
              </c:pt>
              <c:pt idx="19">
                <c:v>3127.3500000000004</c:v>
              </c:pt>
              <c:pt idx="20">
                <c:v>3642.2900000000004</c:v>
              </c:pt>
              <c:pt idx="21">
                <c:v>3765.8700000000003</c:v>
              </c:pt>
              <c:pt idx="22">
                <c:v>3907.99</c:v>
              </c:pt>
              <c:pt idx="23">
                <c:v>3960.5000000000005</c:v>
              </c:pt>
              <c:pt idx="24">
                <c:v>4044.19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1D-4F5B-BEDD-D327ADA5F98A}"/>
            </c:ext>
          </c:extLst>
        </c:ser>
        <c:ser>
          <c:idx val="2"/>
          <c:order val="2"/>
          <c:tx>
            <c:v>Exportaciones de Maquila</c:v>
          </c:tx>
          <c:cat>
            <c:strLit>
              <c:ptCount val="25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</c:strLit>
          </c:cat>
          <c:val>
            <c:numLit>
              <c:formatCode>General</c:formatCode>
              <c:ptCount val="25"/>
              <c:pt idx="0">
                <c:v>136.76999999999998</c:v>
              </c:pt>
              <c:pt idx="1">
                <c:v>198.25</c:v>
              </c:pt>
              <c:pt idx="2">
                <c:v>290.11</c:v>
              </c:pt>
              <c:pt idx="3">
                <c:v>430.38999999999993</c:v>
              </c:pt>
              <c:pt idx="4">
                <c:v>646.61</c:v>
              </c:pt>
              <c:pt idx="5">
                <c:v>764.09999999999991</c:v>
              </c:pt>
              <c:pt idx="6">
                <c:v>1054.99</c:v>
              </c:pt>
              <c:pt idx="7">
                <c:v>1184.69</c:v>
              </c:pt>
              <c:pt idx="8">
                <c:v>1333.4</c:v>
              </c:pt>
              <c:pt idx="9">
                <c:v>1609</c:v>
              </c:pt>
              <c:pt idx="10">
                <c:v>1650.3000000000002</c:v>
              </c:pt>
              <c:pt idx="11">
                <c:v>1757.47</c:v>
              </c:pt>
              <c:pt idx="12">
                <c:v>1873.0500000000002</c:v>
              </c:pt>
              <c:pt idx="13">
                <c:v>1923.1299999999999</c:v>
              </c:pt>
              <c:pt idx="14">
                <c:v>1575.8099999999997</c:v>
              </c:pt>
              <c:pt idx="15">
                <c:v>1479.1300000000003</c:v>
              </c:pt>
              <c:pt idx="16">
                <c:v>1273.0700000000002</c:v>
              </c:pt>
              <c:pt idx="17">
                <c:v>1406.2500000000002</c:v>
              </c:pt>
              <c:pt idx="18">
                <c:v>945.25</c:v>
              </c:pt>
              <c:pt idx="19">
                <c:v>1028.6600000000001</c:v>
              </c:pt>
              <c:pt idx="20">
                <c:v>1068.58</c:v>
              </c:pt>
              <c:pt idx="21">
                <c:v>1105.99</c:v>
              </c:pt>
              <c:pt idx="22">
                <c:v>1158.1999999999998</c:v>
              </c:pt>
              <c:pt idx="23">
                <c:v>1023.99</c:v>
              </c:pt>
              <c:pt idx="24">
                <c:v>1112.3100000000002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1D-4F5B-BEDD-D327ADA5F98A}"/>
            </c:ext>
          </c:extLst>
        </c:ser>
        <c:ser>
          <c:idx val="3"/>
          <c:order val="3"/>
          <c:tx>
            <c:v>IED</c:v>
          </c:tx>
          <c:cat>
            <c:strLit>
              <c:ptCount val="25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</c:strLit>
          </c:cat>
          <c:val>
            <c:numLit>
              <c:formatCode>General</c:formatCode>
              <c:ptCount val="25"/>
              <c:pt idx="8">
                <c:v>215.82</c:v>
              </c:pt>
              <c:pt idx="9">
                <c:v>173.4</c:v>
              </c:pt>
              <c:pt idx="10">
                <c:v>279.02999999999997</c:v>
              </c:pt>
              <c:pt idx="11">
                <c:v>470.18</c:v>
              </c:pt>
              <c:pt idx="12">
                <c:v>141.71</c:v>
              </c:pt>
              <c:pt idx="13">
                <c:v>363.16</c:v>
              </c:pt>
              <c:pt idx="14">
                <c:v>511.08</c:v>
              </c:pt>
              <c:pt idx="15">
                <c:v>241.15</c:v>
              </c:pt>
              <c:pt idx="16">
                <c:v>1550.57</c:v>
              </c:pt>
              <c:pt idx="17">
                <c:v>903.08</c:v>
              </c:pt>
              <c:pt idx="18">
                <c:v>16.350000000000001</c:v>
              </c:pt>
              <c:pt idx="19">
                <c:v>-230.33</c:v>
              </c:pt>
              <c:pt idx="20">
                <c:v>218.49</c:v>
              </c:pt>
              <c:pt idx="21">
                <c:v>481.91</c:v>
              </c:pt>
              <c:pt idx="22">
                <c:v>179.23</c:v>
              </c:pt>
              <c:pt idx="23">
                <c:v>311.13</c:v>
              </c:pt>
              <c:pt idx="24">
                <c:v>398.72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1D-4F5B-BEDD-D327ADA5F98A}"/>
            </c:ext>
          </c:extLst>
        </c:ser>
        <c:ser>
          <c:idx val="4"/>
          <c:order val="4"/>
          <c:tx>
            <c:v>Remesas</c:v>
          </c:tx>
          <c:cat>
            <c:strLit>
              <c:ptCount val="25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</c:strLit>
          </c:cat>
          <c:val>
            <c:numLit>
              <c:formatCode>General</c:formatCode>
              <c:ptCount val="25"/>
              <c:pt idx="0">
                <c:v>790.09999999999991</c:v>
              </c:pt>
              <c:pt idx="1">
                <c:v>858.3</c:v>
              </c:pt>
              <c:pt idx="2">
                <c:v>864.10000000000014</c:v>
              </c:pt>
              <c:pt idx="3">
                <c:v>962.49999999999989</c:v>
              </c:pt>
              <c:pt idx="4">
                <c:v>1061.4000000000001</c:v>
              </c:pt>
              <c:pt idx="5">
                <c:v>1086.5</c:v>
              </c:pt>
              <c:pt idx="6">
                <c:v>1199.4999999999998</c:v>
              </c:pt>
              <c:pt idx="7">
                <c:v>1338.3</c:v>
              </c:pt>
              <c:pt idx="8">
                <c:v>1373.8</c:v>
              </c:pt>
              <c:pt idx="9">
                <c:v>1750.6999999999998</c:v>
              </c:pt>
              <c:pt idx="10">
                <c:v>1910.5</c:v>
              </c:pt>
              <c:pt idx="11">
                <c:v>1935.2</c:v>
              </c:pt>
              <c:pt idx="12">
                <c:v>2105.3000000000002</c:v>
              </c:pt>
              <c:pt idx="13">
                <c:v>2547.5999999999995</c:v>
              </c:pt>
              <c:pt idx="14">
                <c:v>3017.1800000000003</c:v>
              </c:pt>
              <c:pt idx="15">
                <c:v>3470.8900000000003</c:v>
              </c:pt>
              <c:pt idx="16">
                <c:v>3695.26</c:v>
              </c:pt>
              <c:pt idx="17">
                <c:v>3742.0800000000004</c:v>
              </c:pt>
              <c:pt idx="18">
                <c:v>3387.1500000000005</c:v>
              </c:pt>
              <c:pt idx="19">
                <c:v>3455.29</c:v>
              </c:pt>
              <c:pt idx="20">
                <c:v>3627.4799999999996</c:v>
              </c:pt>
              <c:pt idx="21">
                <c:v>3879.7000000000007</c:v>
              </c:pt>
              <c:pt idx="22">
                <c:v>3937.42</c:v>
              </c:pt>
              <c:pt idx="23">
                <c:v>4133.03</c:v>
              </c:pt>
              <c:pt idx="24">
                <c:v>4270.01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1D-4F5B-BEDD-D327ADA5F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35808"/>
        <c:axId val="117737344"/>
      </c:lineChart>
      <c:catAx>
        <c:axId val="11773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737344"/>
        <c:crosses val="autoZero"/>
        <c:auto val="1"/>
        <c:lblAlgn val="ctr"/>
        <c:lblOffset val="100"/>
        <c:noMultiLvlLbl val="0"/>
      </c:catAx>
      <c:valAx>
        <c:axId val="117737344"/>
        <c:scaling>
          <c:orientation val="minMax"/>
          <c:max val="4500"/>
          <c:min val="-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US dólares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735808"/>
        <c:crosses val="autoZero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55"/>
              <c:pt idx="0">
                <c:v>4.3244100338181113</c:v>
              </c:pt>
              <c:pt idx="1">
                <c:v>5.5589371409529633</c:v>
              </c:pt>
              <c:pt idx="2">
                <c:v>5.2097646315963857</c:v>
              </c:pt>
              <c:pt idx="3">
                <c:v>6.6621021497312256</c:v>
              </c:pt>
              <c:pt idx="4">
                <c:v>5.5517217646868744</c:v>
              </c:pt>
              <c:pt idx="5">
                <c:v>5.7889383836021295</c:v>
              </c:pt>
              <c:pt idx="6">
                <c:v>4.4149411651376056</c:v>
              </c:pt>
              <c:pt idx="7">
                <c:v>6.1825355385751237</c:v>
              </c:pt>
              <c:pt idx="8">
                <c:v>6.1183435276080758</c:v>
              </c:pt>
              <c:pt idx="9">
                <c:v>4.6281766641019857</c:v>
              </c:pt>
              <c:pt idx="10">
                <c:v>4.3173528490519004</c:v>
              </c:pt>
              <c:pt idx="11">
                <c:v>5.7558089456285444</c:v>
              </c:pt>
              <c:pt idx="12">
                <c:v>6.5363523138855015</c:v>
              </c:pt>
              <c:pt idx="13">
                <c:v>1.9895193588656213</c:v>
              </c:pt>
              <c:pt idx="14">
                <c:v>0.7735301003081787</c:v>
              </c:pt>
              <c:pt idx="15">
                <c:v>5.3590367639370982</c:v>
              </c:pt>
              <c:pt idx="16">
                <c:v>4.01938542750095</c:v>
              </c:pt>
              <c:pt idx="17">
                <c:v>4.0111822786176816</c:v>
              </c:pt>
              <c:pt idx="18">
                <c:v>4.1637530638841014</c:v>
              </c:pt>
              <c:pt idx="19">
                <c:v>1.9902328846608413</c:v>
              </c:pt>
              <c:pt idx="20">
                <c:v>1.9287030049775211</c:v>
              </c:pt>
              <c:pt idx="21">
                <c:v>0.3424435692769805</c:v>
              </c:pt>
              <c:pt idx="22">
                <c:v>2.3941338876884259</c:v>
              </c:pt>
              <c:pt idx="23">
                <c:v>4.5388848127225572</c:v>
              </c:pt>
              <c:pt idx="24">
                <c:v>3.8678183849242771</c:v>
              </c:pt>
              <c:pt idx="25">
                <c:v>3.322119225070125</c:v>
              </c:pt>
              <c:pt idx="26">
                <c:v>3.5800923552732371</c:v>
              </c:pt>
              <c:pt idx="27">
                <c:v>4.654195885544425</c:v>
              </c:pt>
              <c:pt idx="28">
                <c:v>3.7520345087697251</c:v>
              </c:pt>
              <c:pt idx="29">
                <c:v>3.0019954215185152</c:v>
              </c:pt>
              <c:pt idx="30">
                <c:v>1.4206144166192445</c:v>
              </c:pt>
              <c:pt idx="31">
                <c:v>1.7780888984595435</c:v>
              </c:pt>
              <c:pt idx="32">
                <c:v>1.6321218423053665</c:v>
              </c:pt>
              <c:pt idx="33">
                <c:v>3.0100348928402383</c:v>
              </c:pt>
              <c:pt idx="34">
                <c:v>3.0485823959159717</c:v>
              </c:pt>
              <c:pt idx="35">
                <c:v>3.3845943476551383</c:v>
              </c:pt>
              <c:pt idx="36">
                <c:v>3.6698162581292166</c:v>
              </c:pt>
              <c:pt idx="37">
                <c:v>2.5239944701490202</c:v>
              </c:pt>
              <c:pt idx="38">
                <c:v>3.2607326150243523</c:v>
              </c:pt>
              <c:pt idx="39">
                <c:v>4.3992928734145238</c:v>
              </c:pt>
              <c:pt idx="40">
                <c:v>1.9405350802647092</c:v>
              </c:pt>
              <c:pt idx="41">
                <c:v>2.1438566773228871</c:v>
              </c:pt>
              <c:pt idx="42">
                <c:v>2.9146687337865131</c:v>
              </c:pt>
              <c:pt idx="43">
                <c:v>4.453158078551553</c:v>
              </c:pt>
              <c:pt idx="44">
                <c:v>3.846033892767224</c:v>
              </c:pt>
              <c:pt idx="45">
                <c:v>4.3262244801881593</c:v>
              </c:pt>
              <c:pt idx="46">
                <c:v>4.2561304639295372</c:v>
              </c:pt>
              <c:pt idx="47">
                <c:v>1.8193774959974149</c:v>
              </c:pt>
              <c:pt idx="48">
                <c:v>-1.7354540559357332</c:v>
              </c:pt>
              <c:pt idx="49">
                <c:v>4.3267237637500529</c:v>
              </c:pt>
              <c:pt idx="50">
                <c:v>3.1562065225993763</c:v>
              </c:pt>
              <c:pt idx="51">
                <c:v>2.4390337546495999</c:v>
              </c:pt>
              <c:pt idx="52">
                <c:v>2.6007535802473996</c:v>
              </c:pt>
              <c:pt idx="53">
                <c:v>2.8307870423762012</c:v>
              </c:pt>
              <c:pt idx="54">
                <c:v>2.7342454030986119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MUNDO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55"/>
                    <c:pt idx="0">
                      <c:v>1961</c:v>
                    </c:pt>
                    <c:pt idx="1">
                      <c:v>1962</c:v>
                    </c:pt>
                    <c:pt idx="2">
                      <c:v>1963</c:v>
                    </c:pt>
                    <c:pt idx="3">
                      <c:v>1964</c:v>
                    </c:pt>
                    <c:pt idx="4">
                      <c:v>1965</c:v>
                    </c:pt>
                    <c:pt idx="5">
                      <c:v>1966</c:v>
                    </c:pt>
                    <c:pt idx="6">
                      <c:v>1967</c:v>
                    </c:pt>
                    <c:pt idx="7">
                      <c:v>1968</c:v>
                    </c:pt>
                    <c:pt idx="8">
                      <c:v>1969</c:v>
                    </c:pt>
                    <c:pt idx="9">
                      <c:v>1970</c:v>
                    </c:pt>
                    <c:pt idx="10">
                      <c:v>1971</c:v>
                    </c:pt>
                    <c:pt idx="11">
                      <c:v>1972</c:v>
                    </c:pt>
                    <c:pt idx="12">
                      <c:v>1973</c:v>
                    </c:pt>
                    <c:pt idx="13">
                      <c:v>1974</c:v>
                    </c:pt>
                    <c:pt idx="14">
                      <c:v>1975</c:v>
                    </c:pt>
                    <c:pt idx="15">
                      <c:v>1976</c:v>
                    </c:pt>
                    <c:pt idx="16">
                      <c:v>1977</c:v>
                    </c:pt>
                    <c:pt idx="17">
                      <c:v>1978</c:v>
                    </c:pt>
                    <c:pt idx="18">
                      <c:v>1979</c:v>
                    </c:pt>
                    <c:pt idx="19">
                      <c:v>1980</c:v>
                    </c:pt>
                    <c:pt idx="20">
                      <c:v>1981</c:v>
                    </c:pt>
                    <c:pt idx="21">
                      <c:v>1982</c:v>
                    </c:pt>
                    <c:pt idx="22">
                      <c:v>1983</c:v>
                    </c:pt>
                    <c:pt idx="23">
                      <c:v>1984</c:v>
                    </c:pt>
                    <c:pt idx="24">
                      <c:v>1985</c:v>
                    </c:pt>
                    <c:pt idx="25">
                      <c:v>1986</c:v>
                    </c:pt>
                    <c:pt idx="26">
                      <c:v>1987</c:v>
                    </c:pt>
                    <c:pt idx="27">
                      <c:v>1988</c:v>
                    </c:pt>
                    <c:pt idx="28">
                      <c:v>1989</c:v>
                    </c:pt>
                    <c:pt idx="29">
                      <c:v>1990</c:v>
                    </c:pt>
                    <c:pt idx="30">
                      <c:v>1991</c:v>
                    </c:pt>
                    <c:pt idx="31">
                      <c:v>1992</c:v>
                    </c:pt>
                    <c:pt idx="32">
                      <c:v>1993</c:v>
                    </c:pt>
                    <c:pt idx="33">
                      <c:v>1994</c:v>
                    </c:pt>
                    <c:pt idx="34">
                      <c:v>1995</c:v>
                    </c:pt>
                    <c:pt idx="35">
                      <c:v>1996</c:v>
                    </c:pt>
                    <c:pt idx="36">
                      <c:v>1997</c:v>
                    </c:pt>
                    <c:pt idx="37">
                      <c:v>1998</c:v>
                    </c:pt>
                    <c:pt idx="38">
                      <c:v>1999</c:v>
                    </c:pt>
                    <c:pt idx="39">
                      <c:v>2000</c:v>
                    </c:pt>
                    <c:pt idx="40">
                      <c:v>2001</c:v>
                    </c:pt>
                    <c:pt idx="41">
                      <c:v>2002</c:v>
                    </c:pt>
                    <c:pt idx="42">
                      <c:v>2003</c:v>
                    </c:pt>
                    <c:pt idx="43">
                      <c:v>2004</c:v>
                    </c:pt>
                    <c:pt idx="44">
                      <c:v>2005</c:v>
                    </c:pt>
                    <c:pt idx="45">
                      <c:v>2006</c:v>
                    </c:pt>
                    <c:pt idx="46">
                      <c:v>2007</c:v>
                    </c:pt>
                    <c:pt idx="47">
                      <c:v>2008</c:v>
                    </c:pt>
                    <c:pt idx="48">
                      <c:v>2009</c:v>
                    </c:pt>
                    <c:pt idx="49">
                      <c:v>2010</c:v>
                    </c:pt>
                    <c:pt idx="50">
                      <c:v>2011</c:v>
                    </c:pt>
                    <c:pt idx="51">
                      <c:v>2012</c:v>
                    </c:pt>
                    <c:pt idx="52">
                      <c:v>2013</c:v>
                    </c:pt>
                    <c:pt idx="53">
                      <c:v>2014</c:v>
                    </c:pt>
                    <c:pt idx="54">
                      <c:v>2015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8ED4-490F-8FAD-94535B6D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97344"/>
        <c:axId val="221111424"/>
      </c:lineChart>
      <c:catAx>
        <c:axId val="22109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111424"/>
        <c:crosses val="autoZero"/>
        <c:auto val="1"/>
        <c:lblAlgn val="ctr"/>
        <c:lblOffset val="100"/>
        <c:tickLblSkip val="4"/>
        <c:noMultiLvlLbl val="0"/>
      </c:catAx>
      <c:valAx>
        <c:axId val="22111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09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Distribución del ingreso (incluyendo ganancia del capital) entre el 1% más rico de la población, el siguiente 9% y el restante 90%. Estados Unidos. 1950-2015.</a:t>
            </a: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v>1% más rico</c:v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cat>
            <c:strLit>
              <c:ptCount val="66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</c:strLit>
          </c:cat>
          <c:val>
            <c:numLit>
              <c:formatCode>General</c:formatCode>
              <c:ptCount val="66"/>
              <c:pt idx="0">
                <c:v>12.82</c:v>
              </c:pt>
              <c:pt idx="1">
                <c:v>11.79</c:v>
              </c:pt>
              <c:pt idx="2">
                <c:v>10.79</c:v>
              </c:pt>
              <c:pt idx="3">
                <c:v>9.9</c:v>
              </c:pt>
              <c:pt idx="4">
                <c:v>10.77</c:v>
              </c:pt>
              <c:pt idx="5">
                <c:v>11.06</c:v>
              </c:pt>
              <c:pt idx="6">
                <c:v>10.67</c:v>
              </c:pt>
              <c:pt idx="7">
                <c:v>10.16</c:v>
              </c:pt>
              <c:pt idx="8">
                <c:v>10.210000000000001</c:v>
              </c:pt>
              <c:pt idx="9">
                <c:v>10.65</c:v>
              </c:pt>
              <c:pt idx="10">
                <c:v>10.029999999999999</c:v>
              </c:pt>
              <c:pt idx="11">
                <c:v>10.64</c:v>
              </c:pt>
              <c:pt idx="12">
                <c:v>9.9499999999999993</c:v>
              </c:pt>
              <c:pt idx="13">
                <c:v>9.92</c:v>
              </c:pt>
              <c:pt idx="14">
                <c:v>10.48</c:v>
              </c:pt>
              <c:pt idx="15">
                <c:v>10.89</c:v>
              </c:pt>
              <c:pt idx="16">
                <c:v>10.18</c:v>
              </c:pt>
              <c:pt idx="17">
                <c:v>10.74</c:v>
              </c:pt>
              <c:pt idx="18">
                <c:v>11.21</c:v>
              </c:pt>
              <c:pt idx="19">
                <c:v>10.35</c:v>
              </c:pt>
              <c:pt idx="20">
                <c:v>9.0299999999999994</c:v>
              </c:pt>
              <c:pt idx="21">
                <c:v>9.4</c:v>
              </c:pt>
              <c:pt idx="22">
                <c:v>9.64</c:v>
              </c:pt>
              <c:pt idx="23">
                <c:v>9.16</c:v>
              </c:pt>
              <c:pt idx="24">
                <c:v>9.1199999999999992</c:v>
              </c:pt>
              <c:pt idx="25">
                <c:v>8.8699999999999992</c:v>
              </c:pt>
              <c:pt idx="26">
                <c:v>8.86</c:v>
              </c:pt>
              <c:pt idx="27">
                <c:v>9.0299999999999994</c:v>
              </c:pt>
              <c:pt idx="28">
                <c:v>8.9499999999999993</c:v>
              </c:pt>
              <c:pt idx="29">
                <c:v>9.9600000000000009</c:v>
              </c:pt>
              <c:pt idx="30">
                <c:v>10.02</c:v>
              </c:pt>
              <c:pt idx="31">
                <c:v>10.02</c:v>
              </c:pt>
              <c:pt idx="32">
                <c:v>10.8</c:v>
              </c:pt>
              <c:pt idx="33">
                <c:v>11.56</c:v>
              </c:pt>
              <c:pt idx="34">
                <c:v>11.99</c:v>
              </c:pt>
              <c:pt idx="35">
                <c:v>12.67</c:v>
              </c:pt>
              <c:pt idx="36">
                <c:v>15.92</c:v>
              </c:pt>
              <c:pt idx="37">
                <c:v>12.66</c:v>
              </c:pt>
              <c:pt idx="38">
                <c:v>15.49</c:v>
              </c:pt>
              <c:pt idx="39">
                <c:v>14.49</c:v>
              </c:pt>
              <c:pt idx="40">
                <c:v>14.33</c:v>
              </c:pt>
              <c:pt idx="41">
                <c:v>13.36</c:v>
              </c:pt>
              <c:pt idx="42">
                <c:v>14.67</c:v>
              </c:pt>
              <c:pt idx="43">
                <c:v>14.24</c:v>
              </c:pt>
              <c:pt idx="44">
                <c:v>14.23</c:v>
              </c:pt>
              <c:pt idx="45">
                <c:v>15.23</c:v>
              </c:pt>
              <c:pt idx="46">
                <c:v>16.690000000000001</c:v>
              </c:pt>
              <c:pt idx="47">
                <c:v>18.02</c:v>
              </c:pt>
              <c:pt idx="48">
                <c:v>19.09</c:v>
              </c:pt>
              <c:pt idx="49">
                <c:v>20.04</c:v>
              </c:pt>
              <c:pt idx="50">
                <c:v>21.52</c:v>
              </c:pt>
              <c:pt idx="51">
                <c:v>18.22</c:v>
              </c:pt>
              <c:pt idx="52">
                <c:v>16.86</c:v>
              </c:pt>
              <c:pt idx="53">
                <c:v>17.53</c:v>
              </c:pt>
              <c:pt idx="54">
                <c:v>19.75</c:v>
              </c:pt>
              <c:pt idx="55">
                <c:v>21.92</c:v>
              </c:pt>
              <c:pt idx="56">
                <c:v>22.82</c:v>
              </c:pt>
              <c:pt idx="57">
                <c:v>23.5</c:v>
              </c:pt>
              <c:pt idx="58">
                <c:v>20.95</c:v>
              </c:pt>
              <c:pt idx="59">
                <c:v>18.12</c:v>
              </c:pt>
              <c:pt idx="60">
                <c:v>19.86</c:v>
              </c:pt>
              <c:pt idx="61">
                <c:v>19.649999999999999</c:v>
              </c:pt>
              <c:pt idx="62">
                <c:v>22.83</c:v>
              </c:pt>
              <c:pt idx="63">
                <c:v>20.010000000000002</c:v>
              </c:pt>
              <c:pt idx="64">
                <c:v>21.43</c:v>
              </c:pt>
              <c:pt idx="65">
                <c:v>22.03</c:v>
              </c:pt>
            </c:numLit>
          </c:val>
          <c:extLst>
            <c:ext xmlns:c16="http://schemas.microsoft.com/office/drawing/2014/chart" uri="{C3380CC4-5D6E-409C-BE32-E72D297353CC}">
              <c16:uniqueId val="{00000000-3CAA-4AD9-B09E-B3C10913ED12}"/>
            </c:ext>
          </c:extLst>
        </c:ser>
        <c:ser>
          <c:idx val="1"/>
          <c:order val="1"/>
          <c:tx>
            <c:v>Siguiente 9%</c:v>
          </c:tx>
          <c:spPr>
            <a:pattFill prst="dkDnDiag">
              <a:fgClr>
                <a:schemeClr val="bg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Lit>
              <c:ptCount val="66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</c:strLit>
          </c:cat>
          <c:val>
            <c:numLit>
              <c:formatCode>General</c:formatCode>
              <c:ptCount val="66"/>
              <c:pt idx="0">
                <c:v>22.740000000000002</c:v>
              </c:pt>
              <c:pt idx="1">
                <c:v>22.43</c:v>
              </c:pt>
              <c:pt idx="2">
                <c:v>22.42</c:v>
              </c:pt>
              <c:pt idx="3">
                <c:v>22.410000000000004</c:v>
              </c:pt>
              <c:pt idx="4">
                <c:v>22.87</c:v>
              </c:pt>
              <c:pt idx="5">
                <c:v>22.879999999999995</c:v>
              </c:pt>
              <c:pt idx="6">
                <c:v>22.79</c:v>
              </c:pt>
              <c:pt idx="7">
                <c:v>22.830000000000002</c:v>
              </c:pt>
              <c:pt idx="8">
                <c:v>23.35</c:v>
              </c:pt>
              <c:pt idx="9">
                <c:v>23.35</c:v>
              </c:pt>
              <c:pt idx="10">
                <c:v>23.449999999999996</c:v>
              </c:pt>
              <c:pt idx="11">
                <c:v>23.61</c:v>
              </c:pt>
              <c:pt idx="12">
                <c:v>23.750000000000004</c:v>
              </c:pt>
              <c:pt idx="13">
                <c:v>23.86</c:v>
              </c:pt>
              <c:pt idx="14">
                <c:v>23.94</c:v>
              </c:pt>
              <c:pt idx="15">
                <c:v>23.89</c:v>
              </c:pt>
              <c:pt idx="16">
                <c:v>23.490000000000002</c:v>
              </c:pt>
              <c:pt idx="17">
                <c:v>23.699999999999996</c:v>
              </c:pt>
              <c:pt idx="18">
                <c:v>23.64</c:v>
              </c:pt>
              <c:pt idx="19">
                <c:v>23.58</c:v>
              </c:pt>
              <c:pt idx="20">
                <c:v>23.6</c:v>
              </c:pt>
              <c:pt idx="21">
                <c:v>23.940000000000005</c:v>
              </c:pt>
              <c:pt idx="22">
                <c:v>23.950000000000003</c:v>
              </c:pt>
              <c:pt idx="23">
                <c:v>24.169999999999998</c:v>
              </c:pt>
              <c:pt idx="24">
                <c:v>24.190000000000005</c:v>
              </c:pt>
              <c:pt idx="25">
                <c:v>24.560000000000002</c:v>
              </c:pt>
              <c:pt idx="26">
                <c:v>24.549999999999997</c:v>
              </c:pt>
              <c:pt idx="27">
                <c:v>24.549999999999997</c:v>
              </c:pt>
              <c:pt idx="28">
                <c:v>24.540000000000003</c:v>
              </c:pt>
              <c:pt idx="29">
                <c:v>24.25</c:v>
              </c:pt>
              <c:pt idx="30">
                <c:v>24.610000000000003</c:v>
              </c:pt>
              <c:pt idx="31">
                <c:v>24.52</c:v>
              </c:pt>
              <c:pt idx="32">
                <c:v>24.529999999999998</c:v>
              </c:pt>
              <c:pt idx="33">
                <c:v>24.82</c:v>
              </c:pt>
              <c:pt idx="34">
                <c:v>24.75</c:v>
              </c:pt>
              <c:pt idx="35">
                <c:v>24.89</c:v>
              </c:pt>
              <c:pt idx="36">
                <c:v>24.71</c:v>
              </c:pt>
              <c:pt idx="37">
                <c:v>25.59</c:v>
              </c:pt>
              <c:pt idx="38">
                <c:v>25.14</c:v>
              </c:pt>
              <c:pt idx="39">
                <c:v>25.589999999999996</c:v>
              </c:pt>
              <c:pt idx="40">
                <c:v>25.65</c:v>
              </c:pt>
              <c:pt idx="41">
                <c:v>26.189999999999998</c:v>
              </c:pt>
              <c:pt idx="42">
                <c:v>26.15</c:v>
              </c:pt>
              <c:pt idx="43">
                <c:v>26.439999999999998</c:v>
              </c:pt>
              <c:pt idx="44">
                <c:v>26.55</c:v>
              </c:pt>
              <c:pt idx="45">
                <c:v>26.88</c:v>
              </c:pt>
              <c:pt idx="46">
                <c:v>26.789999999999996</c:v>
              </c:pt>
              <c:pt idx="47">
                <c:v>26.62</c:v>
              </c:pt>
              <c:pt idx="48">
                <c:v>26.3</c:v>
              </c:pt>
              <c:pt idx="49">
                <c:v>26.43</c:v>
              </c:pt>
              <c:pt idx="50">
                <c:v>26.09</c:v>
              </c:pt>
              <c:pt idx="51">
                <c:v>26.6</c:v>
              </c:pt>
              <c:pt idx="52">
                <c:v>26.96</c:v>
              </c:pt>
              <c:pt idx="53">
                <c:v>27</c:v>
              </c:pt>
              <c:pt idx="54">
                <c:v>26.65</c:v>
              </c:pt>
              <c:pt idx="55">
                <c:v>26.409999999999997</c:v>
              </c:pt>
              <c:pt idx="56">
                <c:v>26.5</c:v>
              </c:pt>
              <c:pt idx="57">
                <c:v>26.240000000000002</c:v>
              </c:pt>
              <c:pt idx="58">
                <c:v>27.279999999999998</c:v>
              </c:pt>
              <c:pt idx="59">
                <c:v>28.38</c:v>
              </c:pt>
              <c:pt idx="60">
                <c:v>28.18</c:v>
              </c:pt>
              <c:pt idx="61">
                <c:v>28.480000000000004</c:v>
              </c:pt>
              <c:pt idx="62">
                <c:v>27.770000000000003</c:v>
              </c:pt>
              <c:pt idx="63">
                <c:v>28.62</c:v>
              </c:pt>
              <c:pt idx="64">
                <c:v>28.54</c:v>
              </c:pt>
              <c:pt idx="65">
                <c:v>28.439999999999998</c:v>
              </c:pt>
            </c:numLit>
          </c:val>
          <c:extLst>
            <c:ext xmlns:c16="http://schemas.microsoft.com/office/drawing/2014/chart" uri="{C3380CC4-5D6E-409C-BE32-E72D297353CC}">
              <c16:uniqueId val="{00000001-3CAA-4AD9-B09E-B3C10913ED12}"/>
            </c:ext>
          </c:extLst>
        </c:ser>
        <c:ser>
          <c:idx val="2"/>
          <c:order val="2"/>
          <c:tx>
            <c:v>0,9</c:v>
          </c:tx>
          <c:spPr>
            <a:pattFill prst="pct90">
              <a:fgClr>
                <a:schemeClr val="bg2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Lit>
              <c:ptCount val="66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</c:strLit>
          </c:cat>
          <c:val>
            <c:numLit>
              <c:formatCode>General</c:formatCode>
              <c:ptCount val="66"/>
              <c:pt idx="0">
                <c:v>64.44</c:v>
              </c:pt>
              <c:pt idx="1">
                <c:v>65.78</c:v>
              </c:pt>
              <c:pt idx="2">
                <c:v>66.789999999999992</c:v>
              </c:pt>
              <c:pt idx="3">
                <c:v>67.69</c:v>
              </c:pt>
              <c:pt idx="4">
                <c:v>66.36</c:v>
              </c:pt>
              <c:pt idx="5">
                <c:v>66.06</c:v>
              </c:pt>
              <c:pt idx="6">
                <c:v>66.539999999999992</c:v>
              </c:pt>
              <c:pt idx="7">
                <c:v>67.009999999999991</c:v>
              </c:pt>
              <c:pt idx="8">
                <c:v>66.44</c:v>
              </c:pt>
              <c:pt idx="9">
                <c:v>66</c:v>
              </c:pt>
              <c:pt idx="10">
                <c:v>66.52000000000001</c:v>
              </c:pt>
              <c:pt idx="11">
                <c:v>65.75</c:v>
              </c:pt>
              <c:pt idx="12">
                <c:v>66.3</c:v>
              </c:pt>
              <c:pt idx="13">
                <c:v>66.22</c:v>
              </c:pt>
              <c:pt idx="14">
                <c:v>65.58</c:v>
              </c:pt>
              <c:pt idx="15">
                <c:v>65.22</c:v>
              </c:pt>
              <c:pt idx="16">
                <c:v>66.33</c:v>
              </c:pt>
              <c:pt idx="17">
                <c:v>65.56</c:v>
              </c:pt>
              <c:pt idx="18">
                <c:v>65.150000000000006</c:v>
              </c:pt>
              <c:pt idx="19">
                <c:v>66.069999999999993</c:v>
              </c:pt>
              <c:pt idx="20">
                <c:v>67.37</c:v>
              </c:pt>
              <c:pt idx="21">
                <c:v>66.66</c:v>
              </c:pt>
              <c:pt idx="22">
                <c:v>66.41</c:v>
              </c:pt>
              <c:pt idx="23">
                <c:v>66.67</c:v>
              </c:pt>
              <c:pt idx="24">
                <c:v>66.69</c:v>
              </c:pt>
              <c:pt idx="25">
                <c:v>66.569999999999993</c:v>
              </c:pt>
              <c:pt idx="26">
                <c:v>66.59</c:v>
              </c:pt>
              <c:pt idx="27">
                <c:v>66.42</c:v>
              </c:pt>
              <c:pt idx="28">
                <c:v>66.509999999999991</c:v>
              </c:pt>
              <c:pt idx="29">
                <c:v>65.789999999999992</c:v>
              </c:pt>
              <c:pt idx="30">
                <c:v>65.37</c:v>
              </c:pt>
              <c:pt idx="31">
                <c:v>65.460000000000008</c:v>
              </c:pt>
              <c:pt idx="32">
                <c:v>64.67</c:v>
              </c:pt>
              <c:pt idx="33">
                <c:v>63.62</c:v>
              </c:pt>
              <c:pt idx="34">
                <c:v>63.26</c:v>
              </c:pt>
              <c:pt idx="35">
                <c:v>62.44</c:v>
              </c:pt>
              <c:pt idx="36">
                <c:v>59.37</c:v>
              </c:pt>
              <c:pt idx="37">
                <c:v>61.75</c:v>
              </c:pt>
              <c:pt idx="38">
                <c:v>59.37</c:v>
              </c:pt>
              <c:pt idx="39">
                <c:v>59.92</c:v>
              </c:pt>
              <c:pt idx="40">
                <c:v>60.02</c:v>
              </c:pt>
              <c:pt idx="41">
                <c:v>60.45</c:v>
              </c:pt>
              <c:pt idx="42">
                <c:v>59.18</c:v>
              </c:pt>
              <c:pt idx="43">
                <c:v>59.32</c:v>
              </c:pt>
              <c:pt idx="44">
                <c:v>59.22</c:v>
              </c:pt>
              <c:pt idx="45">
                <c:v>57.89</c:v>
              </c:pt>
              <c:pt idx="46">
                <c:v>56.52</c:v>
              </c:pt>
              <c:pt idx="47">
                <c:v>55.36</c:v>
              </c:pt>
              <c:pt idx="48">
                <c:v>54.61</c:v>
              </c:pt>
              <c:pt idx="49">
                <c:v>53.53</c:v>
              </c:pt>
              <c:pt idx="50">
                <c:v>52.39</c:v>
              </c:pt>
              <c:pt idx="51">
                <c:v>55.18</c:v>
              </c:pt>
              <c:pt idx="52">
                <c:v>56.18</c:v>
              </c:pt>
              <c:pt idx="53">
                <c:v>55.47</c:v>
              </c:pt>
              <c:pt idx="54">
                <c:v>53.6</c:v>
              </c:pt>
              <c:pt idx="55">
                <c:v>51.67</c:v>
              </c:pt>
              <c:pt idx="56">
                <c:v>50.68</c:v>
              </c:pt>
              <c:pt idx="57">
                <c:v>50.26</c:v>
              </c:pt>
              <c:pt idx="58">
                <c:v>51.77</c:v>
              </c:pt>
              <c:pt idx="59">
                <c:v>53.5</c:v>
              </c:pt>
              <c:pt idx="60">
                <c:v>51.96</c:v>
              </c:pt>
              <c:pt idx="61">
                <c:v>51.87</c:v>
              </c:pt>
              <c:pt idx="62">
                <c:v>49.4</c:v>
              </c:pt>
              <c:pt idx="63">
                <c:v>51.37</c:v>
              </c:pt>
              <c:pt idx="64">
                <c:v>50.03</c:v>
              </c:pt>
              <c:pt idx="65">
                <c:v>49.53</c:v>
              </c:pt>
            </c:numLit>
          </c:val>
          <c:extLst>
            <c:ext xmlns:c16="http://schemas.microsoft.com/office/drawing/2014/chart" uri="{C3380CC4-5D6E-409C-BE32-E72D297353CC}">
              <c16:uniqueId val="{00000002-3CAA-4AD9-B09E-B3C10913E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30112"/>
        <c:axId val="125940096"/>
      </c:areaChart>
      <c:catAx>
        <c:axId val="1259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40096"/>
        <c:crosses val="autoZero"/>
        <c:auto val="1"/>
        <c:lblAlgn val="ctr"/>
        <c:lblOffset val="100"/>
        <c:noMultiLvlLbl val="0"/>
      </c:catAx>
      <c:valAx>
        <c:axId val="1259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3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Índice de productividad y salarios reales del sector manufacturero. Estados Unidos. 1950-2010.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Índice de productividad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62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</c:strLit>
          </c:cat>
          <c:val>
            <c:numLit>
              <c:formatCode>General</c:formatCode>
              <c:ptCount val="62"/>
              <c:pt idx="0">
                <c:v>100</c:v>
              </c:pt>
              <c:pt idx="1">
                <c:v>103.55871899238561</c:v>
              </c:pt>
              <c:pt idx="2">
                <c:v>105.55735187131197</c:v>
              </c:pt>
              <c:pt idx="3">
                <c:v>107.08125716213559</c:v>
              </c:pt>
              <c:pt idx="4">
                <c:v>107.15706847737583</c:v>
              </c:pt>
              <c:pt idx="5">
                <c:v>114.40491687447565</c:v>
              </c:pt>
              <c:pt idx="6">
                <c:v>111.27927352994271</c:v>
              </c:pt>
              <c:pt idx="7">
                <c:v>113.01085703118639</c:v>
              </c:pt>
              <c:pt idx="8">
                <c:v>111.8740185216017</c:v>
              </c:pt>
              <c:pt idx="9">
                <c:v>119.56037124598362</c:v>
              </c:pt>
              <c:pt idx="10">
                <c:v>118.86685367946936</c:v>
              </c:pt>
              <c:pt idx="11">
                <c:v>122.33085109863634</c:v>
              </c:pt>
              <c:pt idx="12">
                <c:v>129.60625966539277</c:v>
              </c:pt>
              <c:pt idx="13">
                <c:v>139.06924097701238</c:v>
              </c:pt>
              <c:pt idx="14">
                <c:v>146.5962605475753</c:v>
              </c:pt>
              <c:pt idx="15">
                <c:v>153.93649823600308</c:v>
              </c:pt>
              <c:pt idx="16">
                <c:v>157.38472603315984</c:v>
              </c:pt>
              <c:pt idx="17">
                <c:v>154.39782697406713</c:v>
              </c:pt>
              <c:pt idx="18">
                <c:v>160.1100853632382</c:v>
              </c:pt>
              <c:pt idx="19">
                <c:v>161.09418856567206</c:v>
              </c:pt>
              <c:pt idx="20">
                <c:v>158.23063773421131</c:v>
              </c:pt>
              <c:pt idx="21">
                <c:v>168.9265578303233</c:v>
              </c:pt>
              <c:pt idx="22">
                <c:v>178.96536381001519</c:v>
              </c:pt>
              <c:pt idx="23">
                <c:v>187.68461336042103</c:v>
              </c:pt>
              <c:pt idx="24">
                <c:v>179.80358888121327</c:v>
              </c:pt>
              <c:pt idx="25">
                <c:v>183.1723841730323</c:v>
              </c:pt>
              <c:pt idx="26">
                <c:v>195.4950428288841</c:v>
              </c:pt>
              <c:pt idx="27">
                <c:v>203.52759248653422</c:v>
              </c:pt>
              <c:pt idx="28">
                <c:v>205.43276305246459</c:v>
              </c:pt>
              <c:pt idx="29">
                <c:v>207.2196066171978</c:v>
              </c:pt>
              <c:pt idx="30">
                <c:v>203.7362131164835</c:v>
              </c:pt>
              <c:pt idx="31">
                <c:v>214.57288450723624</c:v>
              </c:pt>
              <c:pt idx="32">
                <c:v>213.52615238925995</c:v>
              </c:pt>
              <c:pt idx="33">
                <c:v>234.66124572327237</c:v>
              </c:pt>
              <c:pt idx="34">
                <c:v>244.56240532335104</c:v>
              </c:pt>
              <c:pt idx="35">
                <c:v>253.72669355919228</c:v>
              </c:pt>
              <c:pt idx="36">
                <c:v>257.43013103301217</c:v>
              </c:pt>
              <c:pt idx="37">
                <c:v>275.51079130274252</c:v>
              </c:pt>
              <c:pt idx="38">
                <c:v>289.66796012495644</c:v>
              </c:pt>
              <c:pt idx="39">
                <c:v>291.36656488750907</c:v>
              </c:pt>
              <c:pt idx="40">
                <c:v>291.843155550338</c:v>
              </c:pt>
              <c:pt idx="41">
                <c:v>297.78954164003795</c:v>
              </c:pt>
              <c:pt idx="42">
                <c:v>312.9908280668684</c:v>
              </c:pt>
              <c:pt idx="43">
                <c:v>325.221498319901</c:v>
              </c:pt>
              <c:pt idx="44">
                <c:v>342.3158057694655</c:v>
              </c:pt>
              <c:pt idx="45">
                <c:v>351.47340009486703</c:v>
              </c:pt>
              <c:pt idx="46">
                <c:v>363.09735857442917</c:v>
              </c:pt>
              <c:pt idx="47">
                <c:v>381.53825410600581</c:v>
              </c:pt>
              <c:pt idx="48">
                <c:v>397.2639883563894</c:v>
              </c:pt>
              <c:pt idx="49">
                <c:v>425.18115900726877</c:v>
              </c:pt>
              <c:pt idx="50">
                <c:v>453.58063378829689</c:v>
              </c:pt>
              <c:pt idx="51">
                <c:v>453.73198802172192</c:v>
              </c:pt>
              <c:pt idx="52">
                <c:v>501.17578182348677</c:v>
              </c:pt>
              <c:pt idx="53">
                <c:v>542.52138664124573</c:v>
              </c:pt>
              <c:pt idx="54">
                <c:v>595.14692861094784</c:v>
              </c:pt>
              <c:pt idx="55">
                <c:v>618.9273864927535</c:v>
              </c:pt>
              <c:pt idx="56">
                <c:v>648.44116369163385</c:v>
              </c:pt>
              <c:pt idx="57">
                <c:v>683.06341503420674</c:v>
              </c:pt>
              <c:pt idx="58">
                <c:v>666.92592907550215</c:v>
              </c:pt>
              <c:pt idx="59">
                <c:v>680.9467780409592</c:v>
              </c:pt>
              <c:pt idx="60">
                <c:v>779.13768899418608</c:v>
              </c:pt>
              <c:pt idx="61">
                <c:v>800.97620936888791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3E-43D3-B13C-D7FCC86626CC}"/>
            </c:ext>
          </c:extLst>
        </c:ser>
        <c:ser>
          <c:idx val="1"/>
          <c:order val="1"/>
          <c:tx>
            <c:v>Índice de salarios (compensación)</c:v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62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</c:strLit>
          </c:cat>
          <c:val>
            <c:numLit>
              <c:formatCode>General</c:formatCode>
              <c:ptCount val="62"/>
              <c:pt idx="0">
                <c:v>100</c:v>
              </c:pt>
              <c:pt idx="1">
                <c:v>102.8039511161158</c:v>
              </c:pt>
              <c:pt idx="2">
                <c:v>106.93578742866394</c:v>
              </c:pt>
              <c:pt idx="3">
                <c:v>112.50956534663207</c:v>
              </c:pt>
              <c:pt idx="4">
                <c:v>113.83830742721975</c:v>
              </c:pt>
              <c:pt idx="5">
                <c:v>118.76696043860132</c:v>
              </c:pt>
              <c:pt idx="6">
                <c:v>123.3219212278015</c:v>
              </c:pt>
              <c:pt idx="7">
                <c:v>123.69288670282346</c:v>
              </c:pt>
              <c:pt idx="8">
                <c:v>128.46867038916864</c:v>
              </c:pt>
              <c:pt idx="9">
                <c:v>130.47778454047474</c:v>
              </c:pt>
              <c:pt idx="10">
                <c:v>133.28190506304958</c:v>
              </c:pt>
              <c:pt idx="11">
                <c:v>134.98546310397342</c:v>
              </c:pt>
              <c:pt idx="12">
                <c:v>139.0609228166451</c:v>
              </c:pt>
              <c:pt idx="13">
                <c:v>143.41719611077957</c:v>
              </c:pt>
              <c:pt idx="14">
                <c:v>144.54680563229999</c:v>
              </c:pt>
              <c:pt idx="15">
                <c:v>147.71659558649245</c:v>
              </c:pt>
              <c:pt idx="16">
                <c:v>150.12231820947665</c:v>
              </c:pt>
              <c:pt idx="17">
                <c:v>153.03249969795823</c:v>
              </c:pt>
              <c:pt idx="18">
                <c:v>157.06393664284334</c:v>
              </c:pt>
              <c:pt idx="19">
                <c:v>157.42844161744665</c:v>
              </c:pt>
              <c:pt idx="20">
                <c:v>157.07379698389522</c:v>
              </c:pt>
              <c:pt idx="21">
                <c:v>163.35874314399922</c:v>
              </c:pt>
              <c:pt idx="22">
                <c:v>170.43503700322131</c:v>
              </c:pt>
              <c:pt idx="23">
                <c:v>172.97638281264176</c:v>
              </c:pt>
              <c:pt idx="24">
                <c:v>171.24355438301956</c:v>
              </c:pt>
              <c:pt idx="25">
                <c:v>173.62869514406003</c:v>
              </c:pt>
              <c:pt idx="26">
                <c:v>178.05559227921734</c:v>
              </c:pt>
              <c:pt idx="27">
                <c:v>183.11462832713954</c:v>
              </c:pt>
              <c:pt idx="28">
                <c:v>184.88642310021882</c:v>
              </c:pt>
              <c:pt idx="29">
                <c:v>178.37672678789676</c:v>
              </c:pt>
              <c:pt idx="30">
                <c:v>171.85593181625362</c:v>
              </c:pt>
              <c:pt idx="31">
                <c:v>170.72060353798128</c:v>
              </c:pt>
              <c:pt idx="32">
                <c:v>173.68227588665118</c:v>
              </c:pt>
              <c:pt idx="33">
                <c:v>174.91024429747605</c:v>
              </c:pt>
              <c:pt idx="34">
                <c:v>175.95413726747915</c:v>
              </c:pt>
              <c:pt idx="35">
                <c:v>180.3461146420434</c:v>
              </c:pt>
              <c:pt idx="36">
                <c:v>182.56819579809485</c:v>
              </c:pt>
              <c:pt idx="37">
                <c:v>178.31074590563441</c:v>
              </c:pt>
              <c:pt idx="38">
                <c:v>178.24438671494121</c:v>
              </c:pt>
              <c:pt idx="39">
                <c:v>175.35564554084797</c:v>
              </c:pt>
              <c:pt idx="40">
                <c:v>171.21267608821333</c:v>
              </c:pt>
              <c:pt idx="41">
                <c:v>170.21508666640341</c:v>
              </c:pt>
              <c:pt idx="42">
                <c:v>172.93566204997828</c:v>
              </c:pt>
              <c:pt idx="43">
                <c:v>173.21335871258006</c:v>
              </c:pt>
              <c:pt idx="44">
                <c:v>173.43946376204437</c:v>
              </c:pt>
              <c:pt idx="45">
                <c:v>169.72529663094977</c:v>
              </c:pt>
              <c:pt idx="46">
                <c:v>166.66466728247698</c:v>
              </c:pt>
              <c:pt idx="47">
                <c:v>175.23649717911491</c:v>
              </c:pt>
              <c:pt idx="48">
                <c:v>173.13828866193592</c:v>
              </c:pt>
              <c:pt idx="49">
                <c:v>174.73454469170068</c:v>
              </c:pt>
              <c:pt idx="50">
                <c:v>174.54293399609398</c:v>
              </c:pt>
              <c:pt idx="51">
                <c:v>169.76138598076207</c:v>
              </c:pt>
              <c:pt idx="52">
                <c:v>181.42246945168461</c:v>
              </c:pt>
              <c:pt idx="53">
                <c:v>181.73430925666202</c:v>
              </c:pt>
              <c:pt idx="54">
                <c:v>189.58567832438501</c:v>
              </c:pt>
              <c:pt idx="55">
                <c:v>190.17004592561594</c:v>
              </c:pt>
              <c:pt idx="56">
                <c:v>187.69980408030438</c:v>
              </c:pt>
              <c:pt idx="57">
                <c:v>187.70315004026216</c:v>
              </c:pt>
              <c:pt idx="58">
                <c:v>186.57512550705701</c:v>
              </c:pt>
              <c:pt idx="59">
                <c:v>189.20061145062212</c:v>
              </c:pt>
              <c:pt idx="60">
                <c:v>188.21849434227707</c:v>
              </c:pt>
              <c:pt idx="61">
                <c:v>185.52585666234452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3E-43D3-B13C-D7FCC8662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810816"/>
        <c:axId val="194033152"/>
      </c:lineChart>
      <c:catAx>
        <c:axId val="19381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33152"/>
        <c:crosses val="autoZero"/>
        <c:auto val="1"/>
        <c:lblAlgn val="ctr"/>
        <c:lblOffset val="100"/>
        <c:noMultiLvlLbl val="0"/>
      </c:catAx>
      <c:valAx>
        <c:axId val="19403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SV"/>
                  <a:t>Índice 1950 = 100</a:t>
                </a:r>
              </a:p>
            </c:rich>
          </c:tx>
          <c:layout>
            <c:manualLayout>
              <c:xMode val="edge"/>
              <c:yMode val="edge"/>
              <c:x val="1.5503875968992248E-2"/>
              <c:y val="0.271157698841807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1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SV" sz="1400"/>
              <a:t>Gráfico 2.2. Masa</a:t>
            </a:r>
            <a:r>
              <a:rPr lang="es-SV" sz="1400" baseline="0"/>
              <a:t> salarial acumulada anual, por sector. El Salvador, 2004-2015. </a:t>
            </a:r>
            <a:br>
              <a:rPr lang="es-SV" sz="1400" baseline="0"/>
            </a:br>
            <a:r>
              <a:rPr lang="es-SV" sz="1400" baseline="0"/>
              <a:t>En dólares constantes de 2009</a:t>
            </a:r>
            <a:endParaRPr lang="es-SV" sz="1400"/>
          </a:p>
        </c:rich>
      </c:tx>
      <c:layout>
        <c:manualLayout>
          <c:xMode val="edge"/>
          <c:yMode val="edge"/>
          <c:x val="0.21244935411326654"/>
          <c:y val="1.05041441913862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5508364122066"/>
          <c:y val="0.12322487262621597"/>
          <c:w val="0.83946529939571513"/>
          <c:h val="0.65159994706544067"/>
        </c:manualLayout>
      </c:layout>
      <c:lineChart>
        <c:grouping val="standard"/>
        <c:varyColors val="0"/>
        <c:ser>
          <c:idx val="0"/>
          <c:order val="0"/>
          <c:tx>
            <c:v>Sector privado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strLit>
              <c:ptCount val="12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</c:strLit>
          </c:cat>
          <c:val>
            <c:numLit>
              <c:formatCode>General</c:formatCode>
              <c:ptCount val="12"/>
              <c:pt idx="0">
                <c:v>1878.3104142288594</c:v>
              </c:pt>
              <c:pt idx="1">
                <c:v>1976.516719170002</c:v>
              </c:pt>
              <c:pt idx="2">
                <c:v>2216.5532881399999</c:v>
              </c:pt>
              <c:pt idx="3">
                <c:v>2524.1074006199956</c:v>
              </c:pt>
              <c:pt idx="4">
                <c:v>2709.8158679100015</c:v>
              </c:pt>
              <c:pt idx="5">
                <c:v>2648.4957625400016</c:v>
              </c:pt>
              <c:pt idx="6">
                <c:v>2751.7746857200059</c:v>
              </c:pt>
              <c:pt idx="7">
                <c:v>2856.1792178399901</c:v>
              </c:pt>
              <c:pt idx="8">
                <c:v>3032.7529131500014</c:v>
              </c:pt>
              <c:pt idx="9">
                <c:v>3237.5563147500002</c:v>
              </c:pt>
              <c:pt idx="10">
                <c:v>3377.8068979500035</c:v>
              </c:pt>
              <c:pt idx="11">
                <c:v>3705.1339712399913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63-4CAA-9849-DE0B62D533E4}"/>
            </c:ext>
          </c:extLst>
        </c:ser>
        <c:ser>
          <c:idx val="1"/>
          <c:order val="1"/>
          <c:tx>
            <c:v>Sector público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strLit>
              <c:ptCount val="12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</c:strLit>
          </c:cat>
          <c:val>
            <c:numLit>
              <c:formatCode>General</c:formatCode>
              <c:ptCount val="12"/>
              <c:pt idx="0">
                <c:v>680.02333088485773</c:v>
              </c:pt>
              <c:pt idx="1">
                <c:v>755.10804289999965</c:v>
              </c:pt>
              <c:pt idx="2">
                <c:v>842.74410478999994</c:v>
              </c:pt>
              <c:pt idx="3">
                <c:v>839.39056227999924</c:v>
              </c:pt>
              <c:pt idx="4">
                <c:v>899.51788468000018</c:v>
              </c:pt>
              <c:pt idx="5">
                <c:v>1025.1739699800007</c:v>
              </c:pt>
              <c:pt idx="6">
                <c:v>1091.4651761599998</c:v>
              </c:pt>
              <c:pt idx="7">
                <c:v>1201.7290086900009</c:v>
              </c:pt>
              <c:pt idx="8">
                <c:v>1231.1605361600002</c:v>
              </c:pt>
              <c:pt idx="9">
                <c:v>1303.5799500399996</c:v>
              </c:pt>
              <c:pt idx="10">
                <c:v>1380.9746529699994</c:v>
              </c:pt>
              <c:pt idx="11">
                <c:v>1462.2897681700006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63-4CAA-9849-DE0B62D53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85824"/>
        <c:axId val="120341248"/>
      </c:lineChart>
      <c:catAx>
        <c:axId val="1202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400"/>
            </a:pPr>
            <a:endParaRPr lang="en-US"/>
          </a:p>
        </c:txPr>
        <c:crossAx val="120341248"/>
        <c:crosses val="autoZero"/>
        <c:auto val="1"/>
        <c:lblAlgn val="ctr"/>
        <c:lblOffset val="100"/>
        <c:noMultiLvlLbl val="0"/>
      </c:catAx>
      <c:valAx>
        <c:axId val="120341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Dólares constantes de 2009</a:t>
                </a:r>
              </a:p>
            </c:rich>
          </c:tx>
          <c:layout>
            <c:manualLayout>
              <c:xMode val="edge"/>
              <c:yMode val="edge"/>
              <c:x val="1.2476060191518467E-2"/>
              <c:y val="0.288510057566333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0285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014186154227316"/>
          <c:y val="0.86199265532984892"/>
          <c:w val="0.31971627691545429"/>
          <c:h val="4.557036988023555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Gráfico 2.5. Pensión promedio mensual.</a:t>
            </a:r>
            <a:r>
              <a:rPr lang="es-SV" baseline="0"/>
              <a:t> El Salvador, 2011-2015</a:t>
            </a:r>
            <a:br>
              <a:rPr lang="es-SV" baseline="0"/>
            </a:br>
            <a:r>
              <a:rPr lang="es-SV" sz="1600" baseline="0"/>
              <a:t>En dólares constantes de 2009</a:t>
            </a:r>
            <a:endParaRPr lang="es-SV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8329222185121"/>
          <c:y val="0.15352428372923982"/>
          <c:w val="0.8771643848896451"/>
          <c:h val="0.58359739958975676"/>
        </c:manualLayout>
      </c:layout>
      <c:lineChart>
        <c:grouping val="standard"/>
        <c:varyColors val="0"/>
        <c:ser>
          <c:idx val="0"/>
          <c:order val="0"/>
          <c:tx>
            <c:v>Pensionados ISSS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strLit>
              <c:ptCount val="60"/>
              <c:pt idx="0">
                <c:v>40544</c:v>
              </c:pt>
              <c:pt idx="1">
                <c:v>40575</c:v>
              </c:pt>
              <c:pt idx="2">
                <c:v>40603</c:v>
              </c:pt>
              <c:pt idx="3">
                <c:v>40634</c:v>
              </c:pt>
              <c:pt idx="4">
                <c:v>40664</c:v>
              </c:pt>
              <c:pt idx="5">
                <c:v>40695</c:v>
              </c:pt>
              <c:pt idx="6">
                <c:v>40725</c:v>
              </c:pt>
              <c:pt idx="7">
                <c:v>40756</c:v>
              </c:pt>
              <c:pt idx="8">
                <c:v>40787</c:v>
              </c:pt>
              <c:pt idx="9">
                <c:v>40817</c:v>
              </c:pt>
              <c:pt idx="10">
                <c:v>40848</c:v>
              </c:pt>
              <c:pt idx="11">
                <c:v>40878</c:v>
              </c:pt>
              <c:pt idx="12">
                <c:v>40909</c:v>
              </c:pt>
              <c:pt idx="13">
                <c:v>40940</c:v>
              </c:pt>
              <c:pt idx="14">
                <c:v>40969</c:v>
              </c:pt>
              <c:pt idx="15">
                <c:v>41000</c:v>
              </c:pt>
              <c:pt idx="16">
                <c:v>41030</c:v>
              </c:pt>
              <c:pt idx="17">
                <c:v>41061</c:v>
              </c:pt>
              <c:pt idx="18">
                <c:v>41091</c:v>
              </c:pt>
              <c:pt idx="19">
                <c:v>41122</c:v>
              </c:pt>
              <c:pt idx="20">
                <c:v>41153</c:v>
              </c:pt>
              <c:pt idx="21">
                <c:v>41183</c:v>
              </c:pt>
              <c:pt idx="22">
                <c:v>41214</c:v>
              </c:pt>
              <c:pt idx="23">
                <c:v>41244</c:v>
              </c:pt>
              <c:pt idx="24">
                <c:v>41275</c:v>
              </c:pt>
              <c:pt idx="25">
                <c:v>41306</c:v>
              </c:pt>
              <c:pt idx="26">
                <c:v>41334</c:v>
              </c:pt>
              <c:pt idx="27">
                <c:v>41365</c:v>
              </c:pt>
              <c:pt idx="28">
                <c:v>41395</c:v>
              </c:pt>
              <c:pt idx="29">
                <c:v>41426</c:v>
              </c:pt>
              <c:pt idx="30">
                <c:v>41456</c:v>
              </c:pt>
              <c:pt idx="31">
                <c:v>41487</c:v>
              </c:pt>
              <c:pt idx="32">
                <c:v>41518</c:v>
              </c:pt>
              <c:pt idx="33">
                <c:v>41548</c:v>
              </c:pt>
              <c:pt idx="34">
                <c:v>41579</c:v>
              </c:pt>
              <c:pt idx="35">
                <c:v>41609</c:v>
              </c:pt>
              <c:pt idx="36">
                <c:v>41640</c:v>
              </c:pt>
              <c:pt idx="37">
                <c:v>41671</c:v>
              </c:pt>
              <c:pt idx="38">
                <c:v>41699</c:v>
              </c:pt>
              <c:pt idx="39">
                <c:v>41730</c:v>
              </c:pt>
              <c:pt idx="40">
                <c:v>41760</c:v>
              </c:pt>
              <c:pt idx="41">
                <c:v>41791</c:v>
              </c:pt>
              <c:pt idx="42">
                <c:v>41821</c:v>
              </c:pt>
              <c:pt idx="43">
                <c:v>41852</c:v>
              </c:pt>
              <c:pt idx="44">
                <c:v>41883</c:v>
              </c:pt>
              <c:pt idx="45">
                <c:v>41913</c:v>
              </c:pt>
              <c:pt idx="46">
                <c:v>41944</c:v>
              </c:pt>
              <c:pt idx="47">
                <c:v>41974</c:v>
              </c:pt>
              <c:pt idx="48">
                <c:v>42005</c:v>
              </c:pt>
              <c:pt idx="49">
                <c:v>42036</c:v>
              </c:pt>
              <c:pt idx="50">
                <c:v>42064</c:v>
              </c:pt>
              <c:pt idx="51">
                <c:v>42095</c:v>
              </c:pt>
              <c:pt idx="52">
                <c:v>42125</c:v>
              </c:pt>
              <c:pt idx="53">
                <c:v>42156</c:v>
              </c:pt>
              <c:pt idx="54">
                <c:v>42186</c:v>
              </c:pt>
              <c:pt idx="55">
                <c:v>42217</c:v>
              </c:pt>
              <c:pt idx="56">
                <c:v>42248</c:v>
              </c:pt>
              <c:pt idx="57">
                <c:v>42278</c:v>
              </c:pt>
              <c:pt idx="58">
                <c:v>42309</c:v>
              </c:pt>
              <c:pt idx="59">
                <c:v>42339</c:v>
              </c:pt>
            </c:strLit>
          </c:cat>
          <c:val>
            <c:numLit>
              <c:formatCode>General</c:formatCode>
              <c:ptCount val="60"/>
              <c:pt idx="0">
                <c:v>249.87</c:v>
              </c:pt>
              <c:pt idx="1">
                <c:v>250.94</c:v>
              </c:pt>
              <c:pt idx="2">
                <c:v>278.18</c:v>
              </c:pt>
              <c:pt idx="3">
                <c:v>278.38</c:v>
              </c:pt>
              <c:pt idx="4">
                <c:v>278.83999999999997</c:v>
              </c:pt>
              <c:pt idx="5">
                <c:v>279.41000000000003</c:v>
              </c:pt>
              <c:pt idx="6">
                <c:v>279.23</c:v>
              </c:pt>
              <c:pt idx="7">
                <c:v>278.44</c:v>
              </c:pt>
              <c:pt idx="8">
                <c:v>279.24</c:v>
              </c:pt>
              <c:pt idx="9">
                <c:v>279.57</c:v>
              </c:pt>
              <c:pt idx="10">
                <c:v>279.8</c:v>
              </c:pt>
              <c:pt idx="11">
                <c:v>279.77999999999997</c:v>
              </c:pt>
              <c:pt idx="12">
                <c:v>279.74</c:v>
              </c:pt>
              <c:pt idx="13">
                <c:v>280.20999999999998</c:v>
              </c:pt>
              <c:pt idx="14">
                <c:v>280.17</c:v>
              </c:pt>
              <c:pt idx="15">
                <c:v>280.01</c:v>
              </c:pt>
              <c:pt idx="16">
                <c:v>281.02</c:v>
              </c:pt>
              <c:pt idx="17">
                <c:v>281.14999999999998</c:v>
              </c:pt>
              <c:pt idx="18">
                <c:v>281.26</c:v>
              </c:pt>
              <c:pt idx="19">
                <c:v>281.25</c:v>
              </c:pt>
              <c:pt idx="20">
                <c:v>281.82</c:v>
              </c:pt>
              <c:pt idx="21">
                <c:v>281.64999999999998</c:v>
              </c:pt>
              <c:pt idx="22">
                <c:v>281.89</c:v>
              </c:pt>
              <c:pt idx="23">
                <c:v>281.64999999999998</c:v>
              </c:pt>
              <c:pt idx="24">
                <c:v>281.97000000000003</c:v>
              </c:pt>
              <c:pt idx="25">
                <c:v>281.85000000000002</c:v>
              </c:pt>
              <c:pt idx="26">
                <c:v>282.20999999999998</c:v>
              </c:pt>
              <c:pt idx="27">
                <c:v>282.33</c:v>
              </c:pt>
              <c:pt idx="28">
                <c:v>282.45</c:v>
              </c:pt>
              <c:pt idx="29">
                <c:v>283.10000000000002</c:v>
              </c:pt>
              <c:pt idx="30">
                <c:v>282.89999999999998</c:v>
              </c:pt>
              <c:pt idx="31">
                <c:v>282.8</c:v>
              </c:pt>
              <c:pt idx="32">
                <c:v>282.85000000000002</c:v>
              </c:pt>
              <c:pt idx="33">
                <c:v>283.42</c:v>
              </c:pt>
              <c:pt idx="34">
                <c:v>282.89</c:v>
              </c:pt>
              <c:pt idx="35">
                <c:v>282.86</c:v>
              </c:pt>
              <c:pt idx="36">
                <c:v>283.07</c:v>
              </c:pt>
              <c:pt idx="37">
                <c:v>283.04000000000002</c:v>
              </c:pt>
              <c:pt idx="38">
                <c:v>283.47000000000003</c:v>
              </c:pt>
              <c:pt idx="39">
                <c:v>283.82</c:v>
              </c:pt>
              <c:pt idx="40">
                <c:v>284.08</c:v>
              </c:pt>
              <c:pt idx="41">
                <c:v>284.14999999999998</c:v>
              </c:pt>
              <c:pt idx="42">
                <c:v>284.63</c:v>
              </c:pt>
              <c:pt idx="43">
                <c:v>284.18</c:v>
              </c:pt>
              <c:pt idx="44">
                <c:v>284.39999999999998</c:v>
              </c:pt>
              <c:pt idx="45">
                <c:v>285</c:v>
              </c:pt>
              <c:pt idx="46">
                <c:v>284.75</c:v>
              </c:pt>
              <c:pt idx="47">
                <c:v>284.70999999999998</c:v>
              </c:pt>
              <c:pt idx="48">
                <c:v>284.93</c:v>
              </c:pt>
              <c:pt idx="49">
                <c:v>284.10000000000002</c:v>
              </c:pt>
              <c:pt idx="50">
                <c:v>285.13</c:v>
              </c:pt>
              <c:pt idx="51">
                <c:v>285.05</c:v>
              </c:pt>
              <c:pt idx="52">
                <c:v>284.54000000000002</c:v>
              </c:pt>
              <c:pt idx="53">
                <c:v>285.61</c:v>
              </c:pt>
              <c:pt idx="54">
                <c:v>285.54000000000002</c:v>
              </c:pt>
              <c:pt idx="55">
                <c:v>285.06</c:v>
              </c:pt>
              <c:pt idx="56">
                <c:v>286.12</c:v>
              </c:pt>
              <c:pt idx="57">
                <c:v>286.10000000000002</c:v>
              </c:pt>
              <c:pt idx="58">
                <c:v>286.08</c:v>
              </c:pt>
              <c:pt idx="59">
                <c:v>285.74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1A-4D66-B6C5-49228FFC4D5D}"/>
            </c:ext>
          </c:extLst>
        </c:ser>
        <c:ser>
          <c:idx val="1"/>
          <c:order val="1"/>
          <c:tx>
            <c:v>Pensionados INPEP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strLit>
              <c:ptCount val="60"/>
              <c:pt idx="0">
                <c:v>40544</c:v>
              </c:pt>
              <c:pt idx="1">
                <c:v>40575</c:v>
              </c:pt>
              <c:pt idx="2">
                <c:v>40603</c:v>
              </c:pt>
              <c:pt idx="3">
                <c:v>40634</c:v>
              </c:pt>
              <c:pt idx="4">
                <c:v>40664</c:v>
              </c:pt>
              <c:pt idx="5">
                <c:v>40695</c:v>
              </c:pt>
              <c:pt idx="6">
                <c:v>40725</c:v>
              </c:pt>
              <c:pt idx="7">
                <c:v>40756</c:v>
              </c:pt>
              <c:pt idx="8">
                <c:v>40787</c:v>
              </c:pt>
              <c:pt idx="9">
                <c:v>40817</c:v>
              </c:pt>
              <c:pt idx="10">
                <c:v>40848</c:v>
              </c:pt>
              <c:pt idx="11">
                <c:v>40878</c:v>
              </c:pt>
              <c:pt idx="12">
                <c:v>40909</c:v>
              </c:pt>
              <c:pt idx="13">
                <c:v>40940</c:v>
              </c:pt>
              <c:pt idx="14">
                <c:v>40969</c:v>
              </c:pt>
              <c:pt idx="15">
                <c:v>41000</c:v>
              </c:pt>
              <c:pt idx="16">
                <c:v>41030</c:v>
              </c:pt>
              <c:pt idx="17">
                <c:v>41061</c:v>
              </c:pt>
              <c:pt idx="18">
                <c:v>41091</c:v>
              </c:pt>
              <c:pt idx="19">
                <c:v>41122</c:v>
              </c:pt>
              <c:pt idx="20">
                <c:v>41153</c:v>
              </c:pt>
              <c:pt idx="21">
                <c:v>41183</c:v>
              </c:pt>
              <c:pt idx="22">
                <c:v>41214</c:v>
              </c:pt>
              <c:pt idx="23">
                <c:v>41244</c:v>
              </c:pt>
              <c:pt idx="24">
                <c:v>41275</c:v>
              </c:pt>
              <c:pt idx="25">
                <c:v>41306</c:v>
              </c:pt>
              <c:pt idx="26">
                <c:v>41334</c:v>
              </c:pt>
              <c:pt idx="27">
                <c:v>41365</c:v>
              </c:pt>
              <c:pt idx="28">
                <c:v>41395</c:v>
              </c:pt>
              <c:pt idx="29">
                <c:v>41426</c:v>
              </c:pt>
              <c:pt idx="30">
                <c:v>41456</c:v>
              </c:pt>
              <c:pt idx="31">
                <c:v>41487</c:v>
              </c:pt>
              <c:pt idx="32">
                <c:v>41518</c:v>
              </c:pt>
              <c:pt idx="33">
                <c:v>41548</c:v>
              </c:pt>
              <c:pt idx="34">
                <c:v>41579</c:v>
              </c:pt>
              <c:pt idx="35">
                <c:v>41609</c:v>
              </c:pt>
              <c:pt idx="36">
                <c:v>41640</c:v>
              </c:pt>
              <c:pt idx="37">
                <c:v>41671</c:v>
              </c:pt>
              <c:pt idx="38">
                <c:v>41699</c:v>
              </c:pt>
              <c:pt idx="39">
                <c:v>41730</c:v>
              </c:pt>
              <c:pt idx="40">
                <c:v>41760</c:v>
              </c:pt>
              <c:pt idx="41">
                <c:v>41791</c:v>
              </c:pt>
              <c:pt idx="42">
                <c:v>41821</c:v>
              </c:pt>
              <c:pt idx="43">
                <c:v>41852</c:v>
              </c:pt>
              <c:pt idx="44">
                <c:v>41883</c:v>
              </c:pt>
              <c:pt idx="45">
                <c:v>41913</c:v>
              </c:pt>
              <c:pt idx="46">
                <c:v>41944</c:v>
              </c:pt>
              <c:pt idx="47">
                <c:v>41974</c:v>
              </c:pt>
              <c:pt idx="48">
                <c:v>42005</c:v>
              </c:pt>
              <c:pt idx="49">
                <c:v>42036</c:v>
              </c:pt>
              <c:pt idx="50">
                <c:v>42064</c:v>
              </c:pt>
              <c:pt idx="51">
                <c:v>42095</c:v>
              </c:pt>
              <c:pt idx="52">
                <c:v>42125</c:v>
              </c:pt>
              <c:pt idx="53">
                <c:v>42156</c:v>
              </c:pt>
              <c:pt idx="54">
                <c:v>42186</c:v>
              </c:pt>
              <c:pt idx="55">
                <c:v>42217</c:v>
              </c:pt>
              <c:pt idx="56">
                <c:v>42248</c:v>
              </c:pt>
              <c:pt idx="57">
                <c:v>42278</c:v>
              </c:pt>
              <c:pt idx="58">
                <c:v>42309</c:v>
              </c:pt>
              <c:pt idx="59">
                <c:v>42339</c:v>
              </c:pt>
            </c:strLit>
          </c:cat>
          <c:val>
            <c:numLit>
              <c:formatCode>General</c:formatCode>
              <c:ptCount val="60"/>
              <c:pt idx="0">
                <c:v>294.94</c:v>
              </c:pt>
              <c:pt idx="1">
                <c:v>295.25</c:v>
              </c:pt>
              <c:pt idx="2">
                <c:v>299.91000000000003</c:v>
              </c:pt>
              <c:pt idx="3">
                <c:v>294.92</c:v>
              </c:pt>
              <c:pt idx="4">
                <c:v>300.23</c:v>
              </c:pt>
              <c:pt idx="5">
                <c:v>293.63</c:v>
              </c:pt>
              <c:pt idx="6">
                <c:v>299.31</c:v>
              </c:pt>
              <c:pt idx="7">
                <c:v>298.16000000000003</c:v>
              </c:pt>
              <c:pt idx="8">
                <c:v>298.07</c:v>
              </c:pt>
              <c:pt idx="9">
                <c:v>297.99</c:v>
              </c:pt>
              <c:pt idx="10">
                <c:v>298.08</c:v>
              </c:pt>
              <c:pt idx="11">
                <c:v>298.39999999999998</c:v>
              </c:pt>
              <c:pt idx="12">
                <c:v>296.93</c:v>
              </c:pt>
              <c:pt idx="13">
                <c:v>298.37</c:v>
              </c:pt>
              <c:pt idx="14">
                <c:v>298.8</c:v>
              </c:pt>
              <c:pt idx="15">
                <c:v>295.85000000000002</c:v>
              </c:pt>
              <c:pt idx="16">
                <c:v>299.32</c:v>
              </c:pt>
              <c:pt idx="17">
                <c:v>298.81</c:v>
              </c:pt>
              <c:pt idx="18">
                <c:v>299.77999999999997</c:v>
              </c:pt>
              <c:pt idx="19">
                <c:v>298.8</c:v>
              </c:pt>
              <c:pt idx="20">
                <c:v>299.88</c:v>
              </c:pt>
              <c:pt idx="21">
                <c:v>299.26</c:v>
              </c:pt>
              <c:pt idx="22">
                <c:v>298.39</c:v>
              </c:pt>
              <c:pt idx="23">
                <c:v>300.93</c:v>
              </c:pt>
              <c:pt idx="24">
                <c:v>298.56</c:v>
              </c:pt>
              <c:pt idx="25">
                <c:v>299.45</c:v>
              </c:pt>
              <c:pt idx="26">
                <c:v>298.63</c:v>
              </c:pt>
              <c:pt idx="27">
                <c:v>300.92</c:v>
              </c:pt>
              <c:pt idx="28">
                <c:v>304.89</c:v>
              </c:pt>
              <c:pt idx="29">
                <c:v>311.60000000000002</c:v>
              </c:pt>
              <c:pt idx="30">
                <c:v>311.77</c:v>
              </c:pt>
              <c:pt idx="31">
                <c:v>318.91000000000003</c:v>
              </c:pt>
              <c:pt idx="32">
                <c:v>311.72000000000003</c:v>
              </c:pt>
              <c:pt idx="33">
                <c:v>314.83999999999997</c:v>
              </c:pt>
              <c:pt idx="34">
                <c:v>306</c:v>
              </c:pt>
              <c:pt idx="35">
                <c:v>306.82</c:v>
              </c:pt>
              <c:pt idx="36">
                <c:v>306.45999999999998</c:v>
              </c:pt>
              <c:pt idx="37">
                <c:v>306.86</c:v>
              </c:pt>
              <c:pt idx="38">
                <c:v>308.43</c:v>
              </c:pt>
              <c:pt idx="39">
                <c:v>308.29000000000002</c:v>
              </c:pt>
              <c:pt idx="40">
                <c:v>308.60000000000002</c:v>
              </c:pt>
              <c:pt idx="41">
                <c:v>308.98</c:v>
              </c:pt>
              <c:pt idx="42">
                <c:v>309.99</c:v>
              </c:pt>
              <c:pt idx="43">
                <c:v>308.33999999999997</c:v>
              </c:pt>
              <c:pt idx="44">
                <c:v>310.32</c:v>
              </c:pt>
              <c:pt idx="45">
                <c:v>309.25</c:v>
              </c:pt>
              <c:pt idx="46">
                <c:v>308.04000000000002</c:v>
              </c:pt>
              <c:pt idx="47">
                <c:v>307.8</c:v>
              </c:pt>
              <c:pt idx="48">
                <c:v>307.08</c:v>
              </c:pt>
              <c:pt idx="49">
                <c:v>313.58</c:v>
              </c:pt>
              <c:pt idx="50">
                <c:v>310.7</c:v>
              </c:pt>
              <c:pt idx="51">
                <c:v>313.83999999999997</c:v>
              </c:pt>
              <c:pt idx="52">
                <c:v>315.22000000000003</c:v>
              </c:pt>
              <c:pt idx="53">
                <c:v>313.33</c:v>
              </c:pt>
              <c:pt idx="54">
                <c:v>312.83999999999997</c:v>
              </c:pt>
              <c:pt idx="55">
                <c:v>309.95999999999998</c:v>
              </c:pt>
              <c:pt idx="56">
                <c:v>313.42</c:v>
              </c:pt>
              <c:pt idx="57">
                <c:v>311.88</c:v>
              </c:pt>
              <c:pt idx="58">
                <c:v>311.89999999999998</c:v>
              </c:pt>
              <c:pt idx="59">
                <c:v>313.66000000000003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1A-4D66-B6C5-49228FFC4D5D}"/>
            </c:ext>
          </c:extLst>
        </c:ser>
        <c:ser>
          <c:idx val="2"/>
          <c:order val="2"/>
          <c:tx>
            <c:v>Pensionados AFP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strLit>
              <c:ptCount val="60"/>
              <c:pt idx="0">
                <c:v>40544</c:v>
              </c:pt>
              <c:pt idx="1">
                <c:v>40575</c:v>
              </c:pt>
              <c:pt idx="2">
                <c:v>40603</c:v>
              </c:pt>
              <c:pt idx="3">
                <c:v>40634</c:v>
              </c:pt>
              <c:pt idx="4">
                <c:v>40664</c:v>
              </c:pt>
              <c:pt idx="5">
                <c:v>40695</c:v>
              </c:pt>
              <c:pt idx="6">
                <c:v>40725</c:v>
              </c:pt>
              <c:pt idx="7">
                <c:v>40756</c:v>
              </c:pt>
              <c:pt idx="8">
                <c:v>40787</c:v>
              </c:pt>
              <c:pt idx="9">
                <c:v>40817</c:v>
              </c:pt>
              <c:pt idx="10">
                <c:v>40848</c:v>
              </c:pt>
              <c:pt idx="11">
                <c:v>40878</c:v>
              </c:pt>
              <c:pt idx="12">
                <c:v>40909</c:v>
              </c:pt>
              <c:pt idx="13">
                <c:v>40940</c:v>
              </c:pt>
              <c:pt idx="14">
                <c:v>40969</c:v>
              </c:pt>
              <c:pt idx="15">
                <c:v>41000</c:v>
              </c:pt>
              <c:pt idx="16">
                <c:v>41030</c:v>
              </c:pt>
              <c:pt idx="17">
                <c:v>41061</c:v>
              </c:pt>
              <c:pt idx="18">
                <c:v>41091</c:v>
              </c:pt>
              <c:pt idx="19">
                <c:v>41122</c:v>
              </c:pt>
              <c:pt idx="20">
                <c:v>41153</c:v>
              </c:pt>
              <c:pt idx="21">
                <c:v>41183</c:v>
              </c:pt>
              <c:pt idx="22">
                <c:v>41214</c:v>
              </c:pt>
              <c:pt idx="23">
                <c:v>41244</c:v>
              </c:pt>
              <c:pt idx="24">
                <c:v>41275</c:v>
              </c:pt>
              <c:pt idx="25">
                <c:v>41306</c:v>
              </c:pt>
              <c:pt idx="26">
                <c:v>41334</c:v>
              </c:pt>
              <c:pt idx="27">
                <c:v>41365</c:v>
              </c:pt>
              <c:pt idx="28">
                <c:v>41395</c:v>
              </c:pt>
              <c:pt idx="29">
                <c:v>41426</c:v>
              </c:pt>
              <c:pt idx="30">
                <c:v>41456</c:v>
              </c:pt>
              <c:pt idx="31">
                <c:v>41487</c:v>
              </c:pt>
              <c:pt idx="32">
                <c:v>41518</c:v>
              </c:pt>
              <c:pt idx="33">
                <c:v>41548</c:v>
              </c:pt>
              <c:pt idx="34">
                <c:v>41579</c:v>
              </c:pt>
              <c:pt idx="35">
                <c:v>41609</c:v>
              </c:pt>
              <c:pt idx="36">
                <c:v>41640</c:v>
              </c:pt>
              <c:pt idx="37">
                <c:v>41671</c:v>
              </c:pt>
              <c:pt idx="38">
                <c:v>41699</c:v>
              </c:pt>
              <c:pt idx="39">
                <c:v>41730</c:v>
              </c:pt>
              <c:pt idx="40">
                <c:v>41760</c:v>
              </c:pt>
              <c:pt idx="41">
                <c:v>41791</c:v>
              </c:pt>
              <c:pt idx="42">
                <c:v>41821</c:v>
              </c:pt>
              <c:pt idx="43">
                <c:v>41852</c:v>
              </c:pt>
              <c:pt idx="44">
                <c:v>41883</c:v>
              </c:pt>
              <c:pt idx="45">
                <c:v>41913</c:v>
              </c:pt>
              <c:pt idx="46">
                <c:v>41944</c:v>
              </c:pt>
              <c:pt idx="47">
                <c:v>41974</c:v>
              </c:pt>
              <c:pt idx="48">
                <c:v>42005</c:v>
              </c:pt>
              <c:pt idx="49">
                <c:v>42036</c:v>
              </c:pt>
              <c:pt idx="50">
                <c:v>42064</c:v>
              </c:pt>
              <c:pt idx="51">
                <c:v>42095</c:v>
              </c:pt>
              <c:pt idx="52">
                <c:v>42125</c:v>
              </c:pt>
              <c:pt idx="53">
                <c:v>42156</c:v>
              </c:pt>
              <c:pt idx="54">
                <c:v>42186</c:v>
              </c:pt>
              <c:pt idx="55">
                <c:v>42217</c:v>
              </c:pt>
              <c:pt idx="56">
                <c:v>42248</c:v>
              </c:pt>
              <c:pt idx="57">
                <c:v>42278</c:v>
              </c:pt>
              <c:pt idx="58">
                <c:v>42309</c:v>
              </c:pt>
              <c:pt idx="59">
                <c:v>42339</c:v>
              </c:pt>
            </c:strLit>
          </c:cat>
          <c:val>
            <c:numLit>
              <c:formatCode>General</c:formatCode>
              <c:ptCount val="60"/>
              <c:pt idx="0">
                <c:v>325.27999999999997</c:v>
              </c:pt>
              <c:pt idx="1">
                <c:v>331.06</c:v>
              </c:pt>
              <c:pt idx="2">
                <c:v>333.3</c:v>
              </c:pt>
              <c:pt idx="3">
                <c:v>332.62</c:v>
              </c:pt>
              <c:pt idx="4">
                <c:v>334.89</c:v>
              </c:pt>
              <c:pt idx="5">
                <c:v>338.3</c:v>
              </c:pt>
              <c:pt idx="6">
                <c:v>335.04</c:v>
              </c:pt>
              <c:pt idx="7">
                <c:v>337.47</c:v>
              </c:pt>
              <c:pt idx="8">
                <c:v>337.67</c:v>
              </c:pt>
              <c:pt idx="9">
                <c:v>340.52</c:v>
              </c:pt>
              <c:pt idx="10">
                <c:v>336.41</c:v>
              </c:pt>
              <c:pt idx="11">
                <c:v>340.65</c:v>
              </c:pt>
              <c:pt idx="12">
                <c:v>338.18</c:v>
              </c:pt>
              <c:pt idx="13">
                <c:v>338.64</c:v>
              </c:pt>
              <c:pt idx="14">
                <c:v>339.64</c:v>
              </c:pt>
              <c:pt idx="15">
                <c:v>339.72</c:v>
              </c:pt>
              <c:pt idx="16">
                <c:v>342.46</c:v>
              </c:pt>
              <c:pt idx="17">
                <c:v>342.39</c:v>
              </c:pt>
              <c:pt idx="18">
                <c:v>343.6</c:v>
              </c:pt>
              <c:pt idx="19">
                <c:v>344.17</c:v>
              </c:pt>
              <c:pt idx="20">
                <c:v>344.64</c:v>
              </c:pt>
              <c:pt idx="21">
                <c:v>346.36</c:v>
              </c:pt>
              <c:pt idx="22">
                <c:v>345.95</c:v>
              </c:pt>
              <c:pt idx="23">
                <c:v>348.54</c:v>
              </c:pt>
              <c:pt idx="24">
                <c:v>342.79</c:v>
              </c:pt>
              <c:pt idx="25">
                <c:v>336.58</c:v>
              </c:pt>
              <c:pt idx="26">
                <c:v>344.95</c:v>
              </c:pt>
              <c:pt idx="27">
                <c:v>344.82</c:v>
              </c:pt>
              <c:pt idx="28">
                <c:v>346.47</c:v>
              </c:pt>
              <c:pt idx="29">
                <c:v>345.01</c:v>
              </c:pt>
              <c:pt idx="30">
                <c:v>344.22</c:v>
              </c:pt>
              <c:pt idx="31">
                <c:v>349.1</c:v>
              </c:pt>
              <c:pt idx="32">
                <c:v>351.39</c:v>
              </c:pt>
              <c:pt idx="33">
                <c:v>353.16</c:v>
              </c:pt>
              <c:pt idx="34">
                <c:v>354.86</c:v>
              </c:pt>
              <c:pt idx="35">
                <c:v>353.09</c:v>
              </c:pt>
              <c:pt idx="36">
                <c:v>354.18</c:v>
              </c:pt>
              <c:pt idx="37">
                <c:v>351.41</c:v>
              </c:pt>
              <c:pt idx="38">
                <c:v>354.48</c:v>
              </c:pt>
              <c:pt idx="39">
                <c:v>355.71</c:v>
              </c:pt>
              <c:pt idx="40">
                <c:v>353.03</c:v>
              </c:pt>
              <c:pt idx="41">
                <c:v>357.41</c:v>
              </c:pt>
              <c:pt idx="42">
                <c:v>358.83</c:v>
              </c:pt>
              <c:pt idx="43">
                <c:v>357.91</c:v>
              </c:pt>
              <c:pt idx="44">
                <c:v>359.04</c:v>
              </c:pt>
              <c:pt idx="45">
                <c:v>362.28</c:v>
              </c:pt>
              <c:pt idx="46">
                <c:v>363.16</c:v>
              </c:pt>
              <c:pt idx="47">
                <c:v>364.37</c:v>
              </c:pt>
              <c:pt idx="48">
                <c:v>361.77</c:v>
              </c:pt>
              <c:pt idx="49">
                <c:v>361.52</c:v>
              </c:pt>
              <c:pt idx="50">
                <c:v>364.35</c:v>
              </c:pt>
              <c:pt idx="51">
                <c:v>365.25</c:v>
              </c:pt>
              <c:pt idx="52">
                <c:v>364.35</c:v>
              </c:pt>
              <c:pt idx="53">
                <c:v>365.82</c:v>
              </c:pt>
              <c:pt idx="54">
                <c:v>366.94</c:v>
              </c:pt>
              <c:pt idx="55">
                <c:v>366.23</c:v>
              </c:pt>
              <c:pt idx="56">
                <c:v>367.77</c:v>
              </c:pt>
              <c:pt idx="57">
                <c:v>369.71</c:v>
              </c:pt>
              <c:pt idx="58">
                <c:v>370.72</c:v>
              </c:pt>
              <c:pt idx="59">
                <c:v>372.92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11A-4D66-B6C5-49228FFC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05408"/>
        <c:axId val="120707328"/>
      </c:lineChart>
      <c:catAx>
        <c:axId val="1207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400"/>
            </a:pPr>
            <a:endParaRPr lang="en-US"/>
          </a:p>
        </c:txPr>
        <c:crossAx val="120707328"/>
        <c:crosses val="autoZero"/>
        <c:auto val="1"/>
        <c:lblAlgn val="ctr"/>
        <c:lblOffset val="100"/>
        <c:noMultiLvlLbl val="0"/>
      </c:catAx>
      <c:valAx>
        <c:axId val="120707328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600"/>
                </a:pPr>
                <a:r>
                  <a:rPr lang="en-US" sz="1600"/>
                  <a:t>Dólares constantes de 2009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0705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571550136260336"/>
          <c:y val="0.87140392377423381"/>
          <c:w val="0.5969323653284786"/>
          <c:h val="4.557036988023555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Gráfico 2.6. </a:t>
            </a:r>
            <a:r>
              <a:rPr lang="es-SV" sz="1800" b="1" i="0" u="none" strike="noStrike" baseline="0"/>
              <a:t>Ramas de Actividad Económica con preeminencia femenina. </a:t>
            </a:r>
            <a:br>
              <a:rPr lang="es-SV" sz="1800" b="1" i="0" u="none" strike="noStrike" baseline="0"/>
            </a:br>
            <a:r>
              <a:rPr lang="es-SV" sz="1800" b="1" i="0" u="none" strike="noStrike" baseline="0"/>
              <a:t>El Salvador, años seleccionados.  </a:t>
            </a:r>
            <a:br>
              <a:rPr lang="es-SV" sz="1800" b="1" i="0" u="none" strike="noStrike" baseline="0"/>
            </a:br>
            <a:r>
              <a:rPr lang="es-SV" sz="1600" b="1" i="0" u="none" strike="noStrike" baseline="0"/>
              <a:t>(Índice muy cercano o mayor a uno)</a:t>
            </a:r>
            <a:endParaRPr lang="es-SV" sz="1600"/>
          </a:p>
        </c:rich>
      </c:tx>
      <c:layout>
        <c:manualLayout>
          <c:xMode val="edge"/>
          <c:yMode val="edge"/>
          <c:x val="0.1690834473324215"/>
          <c:y val="1.6806722689075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511994140267"/>
          <c:y val="0.17574588102957728"/>
          <c:w val="0.87850092096901022"/>
          <c:h val="0.65159994706544067"/>
        </c:manualLayout>
      </c:layout>
      <c:barChart>
        <c:barDir val="col"/>
        <c:grouping val="clustered"/>
        <c:varyColors val="0"/>
        <c:ser>
          <c:idx val="0"/>
          <c:order val="0"/>
          <c:tx>
            <c:v>Industria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0.90932033266418122</c:v>
              </c:pt>
              <c:pt idx="1">
                <c:v>1.0007927897855295</c:v>
              </c:pt>
              <c:pt idx="2">
                <c:v>1.0389660963321732</c:v>
              </c:pt>
              <c:pt idx="3">
                <c:v>1.0016503392363987</c:v>
              </c:pt>
              <c:pt idx="4">
                <c:v>0.99462944152226163</c:v>
              </c:pt>
            </c:numLit>
          </c:val>
          <c:extLst>
            <c:ext xmlns:c16="http://schemas.microsoft.com/office/drawing/2014/chart" uri="{C3380CC4-5D6E-409C-BE32-E72D297353CC}">
              <c16:uniqueId val="{00000000-CEA9-465B-982C-FC936CD40CB0}"/>
            </c:ext>
          </c:extLst>
        </c:ser>
        <c:ser>
          <c:idx val="1"/>
          <c:order val="1"/>
          <c:tx>
            <c:v>Comercio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1.5756142805011555</c:v>
              </c:pt>
              <c:pt idx="1">
                <c:v>1.5248510300209976</c:v>
              </c:pt>
              <c:pt idx="2">
                <c:v>1.4326706253160613</c:v>
              </c:pt>
              <c:pt idx="3">
                <c:v>1.6123808225609801</c:v>
              </c:pt>
              <c:pt idx="4">
                <c:v>1.4969362365844299</c:v>
              </c:pt>
            </c:numLit>
          </c:val>
          <c:extLst>
            <c:ext xmlns:c16="http://schemas.microsoft.com/office/drawing/2014/chart" uri="{C3380CC4-5D6E-409C-BE32-E72D297353CC}">
              <c16:uniqueId val="{00000001-CEA9-465B-982C-FC936CD40CB0}"/>
            </c:ext>
          </c:extLst>
        </c:ser>
        <c:ser>
          <c:idx val="2"/>
          <c:order val="2"/>
          <c:tx>
            <c:v>Enseñanza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1.4712239440231527</c:v>
              </c:pt>
              <c:pt idx="1">
                <c:v>1.7519849953110347</c:v>
              </c:pt>
              <c:pt idx="2">
                <c:v>2.1403333118015633</c:v>
              </c:pt>
              <c:pt idx="3">
                <c:v>2.171923464249748</c:v>
              </c:pt>
              <c:pt idx="4">
                <c:v>1.7298421998801519</c:v>
              </c:pt>
            </c:numLit>
          </c:val>
          <c:extLst>
            <c:ext xmlns:c16="http://schemas.microsoft.com/office/drawing/2014/chart" uri="{C3380CC4-5D6E-409C-BE32-E72D297353CC}">
              <c16:uniqueId val="{00000002-CEA9-465B-982C-FC936CD40CB0}"/>
            </c:ext>
          </c:extLst>
        </c:ser>
        <c:ser>
          <c:idx val="3"/>
          <c:order val="3"/>
          <c:tx>
            <c:v>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1.8842841369157159</c:v>
              </c:pt>
              <c:pt idx="1">
                <c:v>1.3877196488692791</c:v>
              </c:pt>
              <c:pt idx="2">
                <c:v>1.7193589317543276</c:v>
              </c:pt>
              <c:pt idx="3">
                <c:v>1.8561737840950323</c:v>
              </c:pt>
              <c:pt idx="4">
                <c:v>1.7656028175166538</c:v>
              </c:pt>
            </c:numLit>
          </c:val>
          <c:extLst>
            <c:ext xmlns:c16="http://schemas.microsoft.com/office/drawing/2014/chart" uri="{C3380CC4-5D6E-409C-BE32-E72D297353CC}">
              <c16:uniqueId val="{00000003-CEA9-465B-982C-FC936CD40CB0}"/>
            </c:ext>
          </c:extLst>
        </c:ser>
        <c:ser>
          <c:idx val="4"/>
          <c:order val="4"/>
          <c:tx>
            <c:v>Servicios dom.</c:v>
          </c:tx>
          <c:invertIfNegative val="0"/>
          <c:dLbls>
            <c:dLbl>
              <c:idx val="2"/>
              <c:layout>
                <c:manualLayout>
                  <c:x val="0"/>
                  <c:y val="-1.8907563025210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9-465B-982C-FC936CD40CB0}"/>
                </c:ext>
              </c:extLst>
            </c:dLbl>
            <c:dLbl>
              <c:idx val="4"/>
              <c:layout>
                <c:manualLayout>
                  <c:x val="1.3679890560875519E-3"/>
                  <c:y val="-1.8907563025210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A9-465B-982C-FC936CD40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21.021235050036612</c:v>
              </c:pt>
              <c:pt idx="1">
                <c:v>11.118756585879874</c:v>
              </c:pt>
              <c:pt idx="2">
                <c:v>9.133702963097619</c:v>
              </c:pt>
              <c:pt idx="3">
                <c:v>10.248898678414097</c:v>
              </c:pt>
              <c:pt idx="4">
                <c:v>14.215671825104398</c:v>
              </c:pt>
            </c:numLit>
          </c:val>
          <c:extLst>
            <c:ext xmlns:c16="http://schemas.microsoft.com/office/drawing/2014/chart" uri="{C3380CC4-5D6E-409C-BE32-E72D297353CC}">
              <c16:uniqueId val="{00000006-CEA9-465B-982C-FC936CD40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428032"/>
        <c:axId val="122450304"/>
      </c:barChart>
      <c:catAx>
        <c:axId val="1224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2450304"/>
        <c:crosses val="autoZero"/>
        <c:auto val="1"/>
        <c:lblAlgn val="ctr"/>
        <c:lblOffset val="100"/>
        <c:noMultiLvlLbl val="0"/>
      </c:catAx>
      <c:valAx>
        <c:axId val="122450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s-SV" sz="1400"/>
                  <a:t>Número</a:t>
                </a:r>
                <a:r>
                  <a:rPr lang="es-SV" sz="1400" baseline="0"/>
                  <a:t> de mujeres/número de hombres</a:t>
                </a:r>
                <a:endParaRPr lang="es-SV" sz="1400"/>
              </a:p>
            </c:rich>
          </c:tx>
          <c:layout>
            <c:manualLayout>
              <c:xMode val="edge"/>
              <c:yMode val="edge"/>
              <c:x val="1.5047879616963087E-2"/>
              <c:y val="0.254975352345662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2428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099647769746996"/>
          <c:y val="0.88400896579104027"/>
          <c:w val="0.53715878367461245"/>
          <c:h val="3.6159101435849952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Gráfico 2.7. </a:t>
            </a:r>
            <a:r>
              <a:rPr lang="es-SV" sz="1800" b="1" i="0" u="none" strike="noStrike" baseline="0"/>
              <a:t>Ramas de Actividad Económica con preeminencia masculina. </a:t>
            </a:r>
            <a:br>
              <a:rPr lang="es-SV" sz="1800" b="1" i="0" u="none" strike="noStrike" baseline="0"/>
            </a:br>
            <a:r>
              <a:rPr lang="es-SV" sz="1800" b="1" i="0" u="none" strike="noStrike" baseline="0"/>
              <a:t>El Salvador, años seleccionados.  </a:t>
            </a:r>
            <a:br>
              <a:rPr lang="es-SV" sz="1800" b="1" i="0" u="none" strike="noStrike" baseline="0"/>
            </a:br>
            <a:r>
              <a:rPr lang="es-SV" sz="1600" b="1" i="0" u="none" strike="noStrike" baseline="0"/>
              <a:t>(Índice muy cercano o mayor a uno)</a:t>
            </a:r>
            <a:endParaRPr lang="es-SV" sz="1600"/>
          </a:p>
        </c:rich>
      </c:tx>
      <c:layout>
        <c:manualLayout>
          <c:xMode val="edge"/>
          <c:yMode val="edge"/>
          <c:x val="0.1690834473324215"/>
          <c:y val="1.6806722689075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59407348363265E-2"/>
          <c:y val="0.17574588102957728"/>
          <c:w val="0.90449271303467371"/>
          <c:h val="0.65159994706544067"/>
        </c:manualLayout>
      </c:layout>
      <c:barChart>
        <c:barDir val="col"/>
        <c:grouping val="clustered"/>
        <c:varyColors val="0"/>
        <c:ser>
          <c:idx val="0"/>
          <c:order val="0"/>
          <c:tx>
            <c:v>Agricultura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0.11477553094697497</c:v>
              </c:pt>
              <c:pt idx="1">
                <c:v>8.1917282803061139E-2</c:v>
              </c:pt>
              <c:pt idx="2">
                <c:v>0.11180841428393594</c:v>
              </c:pt>
              <c:pt idx="3">
                <c:v>0.10757865103059971</c:v>
              </c:pt>
              <c:pt idx="4">
                <c:v>0.10201012838168007</c:v>
              </c:pt>
            </c:numLit>
          </c:val>
          <c:extLst>
            <c:ext xmlns:c16="http://schemas.microsoft.com/office/drawing/2014/chart" uri="{C3380CC4-5D6E-409C-BE32-E72D297353CC}">
              <c16:uniqueId val="{00000000-0F9B-41F6-BC1D-93E92F8621EB}"/>
            </c:ext>
          </c:extLst>
        </c:ser>
        <c:ser>
          <c:idx val="1"/>
          <c:order val="1"/>
          <c:tx>
            <c:v>Minas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3.6991368680641186E-2</c:v>
              </c:pt>
              <c:pt idx="1">
                <c:v>0</c:v>
              </c:pt>
              <c:pt idx="2">
                <c:v>1.7401861594496155E-2</c:v>
              </c:pt>
              <c:pt idx="3">
                <c:v>4.5493562231759654E-2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9B-41F6-BC1D-93E92F8621EB}"/>
            </c:ext>
          </c:extLst>
        </c:ser>
        <c:ser>
          <c:idx val="2"/>
          <c:order val="2"/>
          <c:tx>
            <c:v>Suministros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8.3003952569169967E-2</c:v>
              </c:pt>
              <c:pt idx="1">
                <c:v>3.3463256963589698E-2</c:v>
              </c:pt>
              <c:pt idx="2">
                <c:v>0.16983847753078524</c:v>
              </c:pt>
              <c:pt idx="3">
                <c:v>5.4585473220836393E-2</c:v>
              </c:pt>
              <c:pt idx="4">
                <c:v>0.19011760724257551</c:v>
              </c:pt>
            </c:numLit>
          </c:val>
          <c:extLst>
            <c:ext xmlns:c16="http://schemas.microsoft.com/office/drawing/2014/chart" uri="{C3380CC4-5D6E-409C-BE32-E72D297353CC}">
              <c16:uniqueId val="{00000002-0F9B-41F6-BC1D-93E92F8621EB}"/>
            </c:ext>
          </c:extLst>
        </c:ser>
        <c:ser>
          <c:idx val="3"/>
          <c:order val="3"/>
          <c:tx>
            <c:v>Construcción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3.022562473781986E-2</c:v>
              </c:pt>
              <c:pt idx="1">
                <c:v>2.5774110207072071E-2</c:v>
              </c:pt>
              <c:pt idx="2">
                <c:v>1.8431677234069122E-2</c:v>
              </c:pt>
              <c:pt idx="3">
                <c:v>2.6898326898326899E-2</c:v>
              </c:pt>
              <c:pt idx="4">
                <c:v>1.9598532268508526E-2</c:v>
              </c:pt>
            </c:numLit>
          </c:val>
          <c:extLst>
            <c:ext xmlns:c16="http://schemas.microsoft.com/office/drawing/2014/chart" uri="{C3380CC4-5D6E-409C-BE32-E72D297353CC}">
              <c16:uniqueId val="{00000003-0F9B-41F6-BC1D-93E92F8621EB}"/>
            </c:ext>
          </c:extLst>
        </c:ser>
        <c:ser>
          <c:idx val="4"/>
          <c:order val="4"/>
          <c:tx>
            <c:v>Transporte y comm.</c:v>
          </c:tx>
          <c:invertIfNegative val="0"/>
          <c:dLbls>
            <c:dLbl>
              <c:idx val="2"/>
              <c:layout>
                <c:manualLayout>
                  <c:x val="0"/>
                  <c:y val="-1.8907563025210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B-41F6-BC1D-93E92F8621EB}"/>
                </c:ext>
              </c:extLst>
            </c:dLbl>
            <c:dLbl>
              <c:idx val="4"/>
              <c:layout>
                <c:manualLayout>
                  <c:x val="1.3679890560875519E-3"/>
                  <c:y val="-1.8907563025210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9B-41F6-BC1D-93E92F862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1997</c:v>
              </c:pt>
              <c:pt idx="1">
                <c:v>2001</c:v>
              </c:pt>
              <c:pt idx="2">
                <c:v>2005</c:v>
              </c:pt>
              <c:pt idx="3">
                <c:v>2009</c:v>
              </c:pt>
              <c:pt idx="4">
                <c:v>2014</c:v>
              </c:pt>
            </c:strLit>
          </c:cat>
          <c:val>
            <c:numLit>
              <c:formatCode>General</c:formatCode>
              <c:ptCount val="5"/>
              <c:pt idx="0">
                <c:v>7.3598065447868968E-2</c:v>
              </c:pt>
              <c:pt idx="1">
                <c:v>0.1259914430646138</c:v>
              </c:pt>
              <c:pt idx="2">
                <c:v>0.11295476100588392</c:v>
              </c:pt>
              <c:pt idx="3">
                <c:v>8.7727194787379975E-2</c:v>
              </c:pt>
              <c:pt idx="4">
                <c:v>0.1467092117603882</c:v>
              </c:pt>
            </c:numLit>
          </c:val>
          <c:extLst>
            <c:ext xmlns:c16="http://schemas.microsoft.com/office/drawing/2014/chart" uri="{C3380CC4-5D6E-409C-BE32-E72D297353CC}">
              <c16:uniqueId val="{00000006-0F9B-41F6-BC1D-93E92F8621EB}"/>
            </c:ext>
          </c:extLst>
        </c:ser>
        <c:ser>
          <c:idx val="5"/>
          <c:order val="5"/>
          <c:tx>
            <c:v>Intem. Financi.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0.51504304924059208</c:v>
              </c:pt>
              <c:pt idx="1">
                <c:v>0.59822152935749173</c:v>
              </c:pt>
              <c:pt idx="2">
                <c:v>0.46848128968989561</c:v>
              </c:pt>
              <c:pt idx="3">
                <c:v>0.46152226419768377</c:v>
              </c:pt>
              <c:pt idx="4">
                <c:v>0.43894600878326012</c:v>
              </c:pt>
            </c:numLit>
          </c:val>
          <c:extLst>
            <c:ext xmlns:c16="http://schemas.microsoft.com/office/drawing/2014/chart" uri="{C3380CC4-5D6E-409C-BE32-E72D297353CC}">
              <c16:uniqueId val="{00000007-0F9B-41F6-BC1D-93E92F8621EB}"/>
            </c:ext>
          </c:extLst>
        </c:ser>
        <c:ser>
          <c:idx val="6"/>
          <c:order val="6"/>
          <c:tx>
            <c:v>Admón. Púb.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0.3488269471206884</c:v>
              </c:pt>
              <c:pt idx="1">
                <c:v>0.37769138333215524</c:v>
              </c:pt>
              <c:pt idx="2">
                <c:v>0.41601231499265617</c:v>
              </c:pt>
              <c:pt idx="3">
                <c:v>0.35427940514973488</c:v>
              </c:pt>
              <c:pt idx="4">
                <c:v>0.39961846030989007</c:v>
              </c:pt>
            </c:numLit>
          </c:val>
          <c:extLst>
            <c:ext xmlns:c16="http://schemas.microsoft.com/office/drawing/2014/chart" uri="{C3380CC4-5D6E-409C-BE32-E72D297353CC}">
              <c16:uniqueId val="{00000008-0F9B-41F6-BC1D-93E92F862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580992"/>
        <c:axId val="122582528"/>
      </c:barChart>
      <c:catAx>
        <c:axId val="12258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s-SV" sz="1400"/>
                  <a:t>Número</a:t>
                </a:r>
                <a:r>
                  <a:rPr lang="es-SV" sz="1400" baseline="0"/>
                  <a:t> de mujeres/número de hombres</a:t>
                </a:r>
                <a:endParaRPr lang="es-SV" sz="1400"/>
              </a:p>
            </c:rich>
          </c:tx>
          <c:layout>
            <c:manualLayout>
              <c:xMode val="edge"/>
              <c:yMode val="edge"/>
              <c:x val="5.4719562243502103E-3"/>
              <c:y val="0.254975352345662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2580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053933237825498E-2"/>
          <c:y val="0.87560560444650393"/>
          <c:w val="0.94094606676217463"/>
          <c:h val="4.557036988023555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510000</xdr:colOff>
      <xdr:row>19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4DD8434-9268-43BB-86A9-513DAE209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5</xdr:col>
      <xdr:colOff>510000</xdr:colOff>
      <xdr:row>39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A1F635B4-7DDB-41DD-BFFE-DFADE29FF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3175</xdr:rowOff>
    </xdr:from>
    <xdr:to>
      <xdr:col>5</xdr:col>
      <xdr:colOff>510000</xdr:colOff>
      <xdr:row>20</xdr:row>
      <xdr:rowOff>31750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1627CCF8-23D8-4AEF-9448-07C60A195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0.21946</cdr:x>
      <cdr:y>0.94478</cdr:y>
    </cdr:from>
    <cdr:to>
      <cdr:x>0.76255</cdr:x>
      <cdr:y>0.9973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7442" y="5711371"/>
          <a:ext cx="5041885" cy="317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SV" sz="1400">
              <a:latin typeface="Arial Narrow" pitchFamily="34" charset="0"/>
            </a:rPr>
            <a:t>Fuente: elaboración propia con datos de</a:t>
          </a:r>
          <a:r>
            <a:rPr lang="es-SV" sz="1400" baseline="0">
              <a:latin typeface="Arial Narrow" pitchFamily="34" charset="0"/>
            </a:rPr>
            <a:t> EHPM, Digestyc</a:t>
          </a:r>
          <a:endParaRPr lang="es-SV" sz="1400">
            <a:latin typeface="Arial Narrow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77AE2C8-A183-45CF-9247-D06702A115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0.21946</cdr:x>
      <cdr:y>0.94478</cdr:y>
    </cdr:from>
    <cdr:to>
      <cdr:x>0.76255</cdr:x>
      <cdr:y>0.9973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7442" y="5711371"/>
          <a:ext cx="5041885" cy="317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SV" sz="1400">
              <a:latin typeface="Arial Narrow" pitchFamily="34" charset="0"/>
            </a:rPr>
            <a:t>Fuente: elaboración propia con datos de</a:t>
          </a:r>
          <a:r>
            <a:rPr lang="es-SV" sz="1400" baseline="0">
              <a:latin typeface="Arial Narrow" pitchFamily="34" charset="0"/>
            </a:rPr>
            <a:t> EHPM, Digestyc</a:t>
          </a:r>
          <a:endParaRPr lang="es-SV" sz="1400">
            <a:latin typeface="Arial Narrow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2FE0CFC-CD8F-471C-925A-CE0A8EC3B3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0.21946</cdr:x>
      <cdr:y>0.94478</cdr:y>
    </cdr:from>
    <cdr:to>
      <cdr:x>0.76255</cdr:x>
      <cdr:y>0.9973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7442" y="5711371"/>
          <a:ext cx="5041885" cy="317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SV" sz="1400">
              <a:latin typeface="Arial Narrow" pitchFamily="34" charset="0"/>
            </a:rPr>
            <a:t>Fuente: elaboración propia con datos de</a:t>
          </a:r>
          <a:r>
            <a:rPr lang="es-SV" sz="1400" baseline="0">
              <a:latin typeface="Arial Narrow" pitchFamily="34" charset="0"/>
            </a:rPr>
            <a:t> EHPM, Digestyc</a:t>
          </a:r>
          <a:endParaRPr lang="es-SV" sz="14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7</xdr:col>
      <xdr:colOff>66675</xdr:colOff>
      <xdr:row>20</xdr:row>
      <xdr:rowOff>150813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D9432BC-E63F-499C-BA09-A6A614DE4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501650</xdr:rowOff>
    </xdr:from>
    <xdr:to>
      <xdr:col>6</xdr:col>
      <xdr:colOff>760500</xdr:colOff>
      <xdr:row>22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EC0C2B-8766-497B-8804-E0317CE76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523874</xdr:colOff>
      <xdr:row>18</xdr:row>
      <xdr:rowOff>177800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4A29514-0596-4E95-ACD9-9E5D6C3B1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18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9F2308E-8998-4478-9D9D-B0E662866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161924</xdr:colOff>
      <xdr:row>18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651CA38-9892-4EFA-AEA4-4FDDB5BE1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152400</xdr:colOff>
      <xdr:row>18</xdr:row>
      <xdr:rowOff>119062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27EF9C5-59F5-4BBF-B039-5473C59A3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336160</xdr:colOff>
      <xdr:row>18</xdr:row>
      <xdr:rowOff>37800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3B1B7D-8E0C-4AFA-BCDA-EC26A6438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304410</xdr:colOff>
      <xdr:row>21</xdr:row>
      <xdr:rowOff>117190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D488E6-DF99-41FE-9D39-8B95C08C7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2500</xdr:colOff>
      <xdr:row>22</xdr:row>
      <xdr:rowOff>56880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F7D0D7-FA43-4DC8-81B2-C91BF245B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11</xdr:col>
      <xdr:colOff>552450</xdr:colOff>
      <xdr:row>24</xdr:row>
      <xdr:rowOff>57149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857E5317-7D67-47DF-B582-8F6FD4E8C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279400"/>
    <xdr:ext cx="8943974" cy="483870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869658-F56C-46CB-BA97-6068EBB641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8</xdr:col>
      <xdr:colOff>381001</xdr:colOff>
      <xdr:row>22</xdr:row>
      <xdr:rowOff>73025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820FEC7-8452-4220-85BF-E6D7CD3F6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723900</xdr:colOff>
      <xdr:row>24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841D592-2BF6-44D0-A21A-4440B3159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</xdr:rowOff>
    </xdr:from>
    <xdr:to>
      <xdr:col>8</xdr:col>
      <xdr:colOff>371475</xdr:colOff>
      <xdr:row>24</xdr:row>
      <xdr:rowOff>63501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F8F3821-6FD7-41EF-81E6-77F6805E3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723900</xdr:colOff>
      <xdr:row>16</xdr:row>
      <xdr:rowOff>38101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78427C6-20AA-42B4-9D2F-FF63D00D5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15</xdr:row>
      <xdr:rowOff>136525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966DF74-FF32-413A-A3BB-6CE526E80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0.49479</cdr:x>
      <cdr:y>0.21477</cdr:y>
    </cdr:from>
    <cdr:to>
      <cdr:x>0.49479</cdr:x>
      <cdr:y>0.80805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12C4029E-15A7-43D3-B682-184140E91D5F}"/>
            </a:ext>
          </a:extLst>
        </cdr:cNvPr>
        <cdr:cNvCxnSpPr/>
      </cdr:nvCxnSpPr>
      <cdr:spPr>
        <a:xfrm xmlns:a="http://schemas.openxmlformats.org/drawingml/2006/main" flipV="1">
          <a:off x="2714616" y="762000"/>
          <a:ext cx="9" cy="2105011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0.22049</cdr:x>
      <cdr:y>0.74363</cdr:y>
    </cdr:from>
    <cdr:to>
      <cdr:x>0.32639</cdr:x>
      <cdr:y>0.81074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209684" y="2638436"/>
          <a:ext cx="581010" cy="238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SV" sz="1200" b="1">
              <a:solidFill>
                <a:schemeClr val="bg1"/>
              </a:solidFill>
            </a:rPr>
            <a:t>10.2%</a:t>
          </a:r>
        </a:p>
      </cdr:txBody>
    </cdr:sp>
  </cdr:relSizeAnchor>
  <cdr:relSizeAnchor xmlns:cdr="http://schemas.openxmlformats.org/drawingml/2006/chartDrawing">
    <cdr:from>
      <cdr:x>0.68982</cdr:x>
      <cdr:y>0.72841</cdr:y>
    </cdr:from>
    <cdr:to>
      <cdr:x>0.79572</cdr:x>
      <cdr:y>0.79552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3784616" y="2584448"/>
          <a:ext cx="581010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SV" sz="1200" b="1">
              <a:solidFill>
                <a:schemeClr val="bg1"/>
              </a:solidFill>
            </a:rPr>
            <a:t>17.0%</a:t>
          </a:r>
        </a:p>
      </cdr:txBody>
    </cdr:sp>
  </cdr:relSizeAnchor>
  <cdr:relSizeAnchor xmlns:cdr="http://schemas.openxmlformats.org/drawingml/2006/chartDrawing">
    <cdr:from>
      <cdr:x>0.22801</cdr:x>
      <cdr:y>0.63445</cdr:y>
    </cdr:from>
    <cdr:to>
      <cdr:x>0.33391</cdr:x>
      <cdr:y>0.71141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250966" y="2251082"/>
          <a:ext cx="581010" cy="2730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SV" sz="1200" b="1">
              <a:solidFill>
                <a:sysClr val="windowText" lastClr="000000"/>
              </a:solidFill>
            </a:rPr>
            <a:t>23.6%</a:t>
          </a:r>
        </a:p>
      </cdr:txBody>
    </cdr:sp>
  </cdr:relSizeAnchor>
  <cdr:relSizeAnchor xmlns:cdr="http://schemas.openxmlformats.org/drawingml/2006/chartDrawing">
    <cdr:from>
      <cdr:x>0.70196</cdr:x>
      <cdr:y>0.58345</cdr:y>
    </cdr:from>
    <cdr:to>
      <cdr:x>0.80787</cdr:x>
      <cdr:y>0.6604</cdr:y>
    </cdr:to>
    <cdr:sp macro="" textlink="">
      <cdr:nvSpPr>
        <cdr:cNvPr id="8" name="CuadroTexto 1"/>
        <cdr:cNvSpPr txBox="1"/>
      </cdr:nvSpPr>
      <cdr:spPr>
        <a:xfrm xmlns:a="http://schemas.openxmlformats.org/drawingml/2006/main">
          <a:off x="3851255" y="2070112"/>
          <a:ext cx="581064" cy="2730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SV" sz="1200" b="1">
              <a:solidFill>
                <a:sysClr val="windowText" lastClr="000000"/>
              </a:solidFill>
            </a:rPr>
            <a:t>26.4%</a:t>
          </a:r>
        </a:p>
      </cdr:txBody>
    </cdr:sp>
  </cdr:relSizeAnchor>
  <cdr:relSizeAnchor xmlns:cdr="http://schemas.openxmlformats.org/drawingml/2006/chartDrawing">
    <cdr:from>
      <cdr:x>0.24826</cdr:x>
      <cdr:y>0.34183</cdr:y>
    </cdr:from>
    <cdr:to>
      <cdr:x>0.3559</cdr:x>
      <cdr:y>0.42416</cdr:y>
    </cdr:to>
    <cdr:sp macro="" textlink="">
      <cdr:nvSpPr>
        <cdr:cNvPr id="9" name="CuadroTexto 1"/>
        <cdr:cNvSpPr txBox="1"/>
      </cdr:nvSpPr>
      <cdr:spPr>
        <a:xfrm xmlns:a="http://schemas.openxmlformats.org/drawingml/2006/main">
          <a:off x="1362051" y="1212833"/>
          <a:ext cx="590556" cy="29211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SV" sz="1200" b="1">
              <a:solidFill>
                <a:schemeClr val="bg1"/>
              </a:solidFill>
            </a:rPr>
            <a:t>66.2%</a:t>
          </a:r>
        </a:p>
      </cdr:txBody>
    </cdr:sp>
  </cdr:relSizeAnchor>
  <cdr:relSizeAnchor xmlns:cdr="http://schemas.openxmlformats.org/drawingml/2006/chartDrawing">
    <cdr:from>
      <cdr:x>0.68981</cdr:x>
      <cdr:y>0.30693</cdr:y>
    </cdr:from>
    <cdr:to>
      <cdr:x>0.79745</cdr:x>
      <cdr:y>0.38926</cdr:y>
    </cdr:to>
    <cdr:sp macro="" textlink="">
      <cdr:nvSpPr>
        <cdr:cNvPr id="10" name="CuadroTexto 1"/>
        <cdr:cNvSpPr txBox="1"/>
      </cdr:nvSpPr>
      <cdr:spPr>
        <a:xfrm xmlns:a="http://schemas.openxmlformats.org/drawingml/2006/main">
          <a:off x="3784574" y="1089018"/>
          <a:ext cx="590556" cy="29211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SV" sz="1200" b="1">
              <a:solidFill>
                <a:schemeClr val="bg1"/>
              </a:solidFill>
            </a:rPr>
            <a:t>56.6%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495300</xdr:colOff>
      <xdr:row>16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9938135-A722-49F1-B653-E49118D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209551</xdr:colOff>
      <xdr:row>17</xdr:row>
      <xdr:rowOff>85726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4382B29-A517-4D39-A53A-53D711FB1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400050</xdr:colOff>
      <xdr:row>19</xdr:row>
      <xdr:rowOff>47625</xdr:rowOff>
    </xdr:to>
    <xdr:grpSp>
      <xdr:nvGrpSpPr>
        <xdr:cNvPr id="2" name="Grupo 7">
          <a:extLst>
            <a:ext uri="{FF2B5EF4-FFF2-40B4-BE49-F238E27FC236}">
              <a16:creationId xmlns:a16="http://schemas.microsoft.com/office/drawing/2014/main" id="{7289AB1C-FCBA-4DAB-9FDD-F4834BF84796}"/>
            </a:ext>
          </a:extLst>
        </xdr:cNvPr>
        <xdr:cNvGrpSpPr/>
      </xdr:nvGrpSpPr>
      <xdr:grpSpPr>
        <a:xfrm>
          <a:off x="0" y="0"/>
          <a:ext cx="5734050" cy="3486150"/>
          <a:chOff x="6696075" y="261937"/>
          <a:chExt cx="4572000" cy="2743200"/>
        </a:xfrm>
      </xdr:grpSpPr>
      <xdr:graphicFrame macro="">
        <xdr:nvGraphicFramePr>
          <xdr:cNvPr id="3" name="Gráfico 1">
            <a:extLst>
              <a:ext uri="{FF2B5EF4-FFF2-40B4-BE49-F238E27FC236}">
                <a16:creationId xmlns:a16="http://schemas.microsoft.com/office/drawing/2014/main" id="{B2DB6E1E-8C3D-0C84-EF56-7552E3245712}"/>
              </a:ext>
            </a:extLst>
          </xdr:cNvPr>
          <xdr:cNvGraphicFramePr/>
        </xdr:nvGraphicFramePr>
        <xdr:xfrm>
          <a:off x="6696075" y="26193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46A1C35-BDD9-7221-FE40-FFD83AD30B06}"/>
              </a:ext>
            </a:extLst>
          </xdr:cNvPr>
          <xdr:cNvCxnSpPr/>
        </xdr:nvCxnSpPr>
        <xdr:spPr>
          <a:xfrm flipH="1" flipV="1">
            <a:off x="9179537" y="732200"/>
            <a:ext cx="8423" cy="1585474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1641599-0C66-41E7-B7F2-B1A17CA5C6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0.2435</cdr:x>
      <cdr:y>0.92437</cdr:y>
    </cdr:from>
    <cdr:to>
      <cdr:x>0.78659</cdr:x>
      <cdr:y>0.9916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60600" y="5588000"/>
          <a:ext cx="50419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SV" sz="1400">
              <a:latin typeface="Arial Narrow" pitchFamily="34" charset="0"/>
            </a:rPr>
            <a:t>Fuente: elaboración propia con datos de Delgado, et. al. (2016)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5C19ED5-1FD6-42A9-A18D-BCBAE6A183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0.26813</cdr:x>
      <cdr:y>0.93067</cdr:y>
    </cdr:from>
    <cdr:to>
      <cdr:x>0.81122</cdr:x>
      <cdr:y>0.98319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89200" y="5626100"/>
          <a:ext cx="50419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SV" sz="1400">
              <a:latin typeface="Arial Narrow" pitchFamily="34" charset="0"/>
            </a:rPr>
            <a:t>Fuente: elaboración propia con datos de ISSS y Digestyc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FBB0633-B5AF-4B59-A6A1-411C4D83C7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5187-34B0-4E84-8BD5-8C6556A86673}">
  <sheetPr>
    <tabColor theme="8" tint="-0.499984740745262"/>
  </sheetPr>
  <dimension ref="A1:Q205"/>
  <sheetViews>
    <sheetView tabSelected="1" zoomScale="95" zoomScaleNormal="95" workbookViewId="0">
      <selection activeCell="A11" sqref="A11:XFD11"/>
    </sheetView>
  </sheetViews>
  <sheetFormatPr defaultColWidth="10.85546875" defaultRowHeight="14.1" outlineLevelRow="1"/>
  <cols>
    <col min="1" max="1" width="7.5703125" style="1" customWidth="1"/>
    <col min="2" max="2" width="10.5703125" style="1" customWidth="1"/>
    <col min="3" max="3" width="10.85546875" style="13"/>
    <col min="4" max="9" width="10.85546875" style="1"/>
    <col min="10" max="10" width="10.5703125" style="13" customWidth="1"/>
    <col min="11" max="15" width="10.85546875" style="1"/>
    <col min="16" max="16" width="7.5703125" style="1" customWidth="1"/>
    <col min="17" max="16384" width="10.85546875" style="1"/>
  </cols>
  <sheetData>
    <row r="1" spans="1:17" ht="14.1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"/>
    </row>
    <row r="2" spans="1:17" ht="14.1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"/>
    </row>
    <row r="3" spans="1:17" ht="14.1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"/>
    </row>
    <row r="4" spans="1:17" ht="14.1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"/>
    </row>
    <row r="5" spans="1:17" ht="14.1" customHeight="1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"/>
    </row>
    <row r="6" spans="1:17" ht="14.1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"/>
    </row>
    <row r="7" spans="1:17" ht="14.1" customHeight="1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"/>
    </row>
    <row r="8" spans="1:17" ht="14.1" customHeight="1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"/>
    </row>
    <row r="9" spans="1:17">
      <c r="A9" s="14"/>
      <c r="B9" s="2"/>
      <c r="C9" s="3"/>
      <c r="D9" s="2"/>
      <c r="E9" s="2"/>
      <c r="F9" s="2"/>
      <c r="G9" s="2"/>
      <c r="H9" s="2"/>
      <c r="I9" s="2"/>
      <c r="J9" s="3"/>
      <c r="K9" s="2"/>
      <c r="L9" s="2"/>
      <c r="M9" s="2"/>
      <c r="N9" s="2"/>
      <c r="O9" s="2"/>
      <c r="P9" s="2"/>
      <c r="Q9" s="2"/>
    </row>
    <row r="10" spans="1:17" ht="12.75" customHeight="1">
      <c r="A10" s="2"/>
      <c r="B10" s="209" t="s">
        <v>1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"/>
      <c r="Q10" s="2"/>
    </row>
    <row r="11" spans="1:17" ht="14.25">
      <c r="A11" s="2"/>
      <c r="B11" s="210" t="s">
        <v>2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"/>
      <c r="Q11" s="2"/>
    </row>
    <row r="12" spans="1:17">
      <c r="A12" s="2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"/>
      <c r="Q12" s="2"/>
    </row>
    <row r="13" spans="1:17" ht="31.5" customHeight="1">
      <c r="A13" s="2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2"/>
    </row>
    <row r="14" spans="1:17">
      <c r="A14" s="2"/>
      <c r="B14" s="2"/>
      <c r="C14" s="3"/>
      <c r="D14" s="2"/>
      <c r="E14" s="2"/>
      <c r="F14" s="2"/>
      <c r="G14" s="2"/>
      <c r="H14" s="2"/>
      <c r="I14" s="2"/>
      <c r="J14" s="3"/>
      <c r="K14" s="2"/>
      <c r="L14" s="2"/>
      <c r="M14" s="2"/>
      <c r="N14" s="2"/>
      <c r="O14" s="2"/>
      <c r="P14" s="2"/>
      <c r="Q14" s="2"/>
    </row>
    <row r="15" spans="1:17" ht="50.1" customHeight="1">
      <c r="A15" s="2"/>
      <c r="B15" s="5">
        <v>1</v>
      </c>
      <c r="C15" s="207" t="s">
        <v>3</v>
      </c>
      <c r="D15" s="207"/>
      <c r="E15" s="207"/>
      <c r="F15" s="207"/>
      <c r="G15" s="207"/>
      <c r="H15" s="2"/>
      <c r="I15" s="2"/>
      <c r="J15" s="5">
        <v>2</v>
      </c>
      <c r="K15" s="207" t="s">
        <v>4</v>
      </c>
      <c r="L15" s="207"/>
      <c r="M15" s="207"/>
      <c r="N15" s="207"/>
      <c r="O15" s="207"/>
      <c r="P15" s="2"/>
      <c r="Q15" s="2"/>
    </row>
    <row r="16" spans="1:17" ht="12" customHeight="1">
      <c r="A16" s="2"/>
      <c r="B16" s="6"/>
      <c r="C16" s="4"/>
      <c r="D16" s="4"/>
      <c r="E16" s="4"/>
      <c r="F16" s="4"/>
      <c r="G16" s="7"/>
      <c r="H16" s="2"/>
      <c r="I16" s="6"/>
      <c r="J16" s="8"/>
      <c r="K16" s="4"/>
      <c r="L16" s="4"/>
      <c r="M16" s="4"/>
      <c r="N16" s="2"/>
      <c r="O16" s="2"/>
      <c r="P16" s="2"/>
      <c r="Q16" s="2"/>
    </row>
    <row r="17" spans="1:17" ht="24.95" customHeight="1">
      <c r="A17" s="2"/>
      <c r="B17" s="205" t="s">
        <v>5</v>
      </c>
      <c r="C17" s="205"/>
      <c r="D17" s="205"/>
      <c r="E17" s="205"/>
      <c r="F17" s="205"/>
      <c r="G17" s="205"/>
      <c r="H17" s="2"/>
      <c r="I17" s="6"/>
      <c r="J17" s="205" t="s">
        <v>5</v>
      </c>
      <c r="K17" s="205"/>
      <c r="L17" s="205"/>
      <c r="M17" s="205"/>
      <c r="N17" s="205"/>
      <c r="O17" s="205"/>
      <c r="P17" s="2"/>
      <c r="Q17" s="2"/>
    </row>
    <row r="18" spans="1:17" ht="12" customHeight="1">
      <c r="A18" s="2"/>
      <c r="B18" s="2"/>
      <c r="C18" s="3"/>
      <c r="D18" s="2"/>
      <c r="E18" s="2"/>
      <c r="F18" s="2"/>
      <c r="G18" s="2"/>
      <c r="H18" s="2"/>
      <c r="I18" s="6"/>
      <c r="J18" s="3"/>
      <c r="K18" s="2"/>
      <c r="L18" s="2"/>
      <c r="M18" s="2"/>
      <c r="N18" s="2"/>
      <c r="O18" s="2"/>
      <c r="P18" s="2"/>
      <c r="Q18" s="2"/>
    </row>
    <row r="19" spans="1:17" ht="24.95" hidden="1" customHeight="1" outlineLevel="1">
      <c r="A19" s="2"/>
      <c r="B19" s="9">
        <v>1.1000000000000001</v>
      </c>
      <c r="C19" s="203" t="s">
        <v>6</v>
      </c>
      <c r="D19" s="203"/>
      <c r="E19" s="203"/>
      <c r="F19" s="203"/>
      <c r="G19" s="203"/>
      <c r="H19" s="2"/>
      <c r="I19" s="6"/>
      <c r="J19" s="9">
        <v>2.1</v>
      </c>
      <c r="K19" s="203"/>
      <c r="L19" s="203"/>
      <c r="M19" s="203"/>
      <c r="N19" s="203"/>
      <c r="O19" s="203"/>
      <c r="P19" s="2"/>
      <c r="Q19" s="2"/>
    </row>
    <row r="20" spans="1:17" ht="12" hidden="1" customHeight="1" outlineLevel="1">
      <c r="A20" s="2"/>
      <c r="B20" s="8"/>
      <c r="C20" s="4"/>
      <c r="D20" s="4"/>
      <c r="E20" s="4"/>
      <c r="F20" s="4"/>
      <c r="G20" s="10"/>
      <c r="H20" s="2"/>
      <c r="I20" s="6"/>
      <c r="J20" s="8"/>
      <c r="K20" s="11"/>
      <c r="L20" s="11"/>
      <c r="M20" s="11"/>
      <c r="N20" s="11"/>
      <c r="O20" s="10"/>
      <c r="P20" s="2"/>
      <c r="Q20" s="2"/>
    </row>
    <row r="21" spans="1:17" ht="24.95" hidden="1" customHeight="1" outlineLevel="1">
      <c r="A21" s="2"/>
      <c r="B21" s="9">
        <v>1.2</v>
      </c>
      <c r="C21" s="203" t="s">
        <v>7</v>
      </c>
      <c r="D21" s="203"/>
      <c r="E21" s="203"/>
      <c r="F21" s="203"/>
      <c r="G21" s="203"/>
      <c r="H21" s="2"/>
      <c r="I21" s="6"/>
      <c r="J21" s="9">
        <v>2.2000000000000002</v>
      </c>
      <c r="K21" s="203" t="s">
        <v>8</v>
      </c>
      <c r="L21" s="203"/>
      <c r="M21" s="203"/>
      <c r="N21" s="203"/>
      <c r="O21" s="203"/>
      <c r="P21" s="2"/>
      <c r="Q21" s="2"/>
    </row>
    <row r="22" spans="1:17" ht="12" hidden="1" customHeight="1" outlineLevel="1">
      <c r="A22" s="2"/>
      <c r="B22" s="8"/>
      <c r="C22" s="4"/>
      <c r="D22" s="4"/>
      <c r="E22" s="4"/>
      <c r="F22" s="4"/>
      <c r="G22" s="10"/>
      <c r="H22" s="2"/>
      <c r="I22" s="6"/>
      <c r="J22" s="3"/>
      <c r="K22" s="11"/>
      <c r="L22" s="11"/>
      <c r="M22" s="11"/>
      <c r="N22" s="11"/>
      <c r="O22" s="10"/>
      <c r="P22" s="2"/>
      <c r="Q22" s="2"/>
    </row>
    <row r="23" spans="1:17" ht="24.95" hidden="1" customHeight="1" outlineLevel="1">
      <c r="A23" s="2"/>
      <c r="B23" s="9">
        <v>1.3</v>
      </c>
      <c r="C23" s="203" t="s">
        <v>9</v>
      </c>
      <c r="D23" s="203"/>
      <c r="E23" s="203"/>
      <c r="F23" s="203"/>
      <c r="G23" s="203"/>
      <c r="H23" s="2"/>
      <c r="I23" s="6"/>
      <c r="J23" s="9">
        <v>2.2999999999999998</v>
      </c>
      <c r="K23" s="203"/>
      <c r="L23" s="203"/>
      <c r="M23" s="203"/>
      <c r="N23" s="203"/>
      <c r="O23" s="203"/>
      <c r="P23" s="2"/>
      <c r="Q23" s="2"/>
    </row>
    <row r="24" spans="1:17" ht="12" hidden="1" customHeight="1" outlineLevel="1">
      <c r="A24" s="2"/>
      <c r="B24" s="8"/>
      <c r="C24" s="4"/>
      <c r="D24" s="4"/>
      <c r="E24" s="4"/>
      <c r="F24" s="4"/>
      <c r="G24" s="10"/>
      <c r="H24" s="2"/>
      <c r="I24" s="6"/>
      <c r="J24" s="8"/>
      <c r="K24" s="2"/>
      <c r="L24" s="2"/>
      <c r="M24" s="2"/>
      <c r="N24" s="2"/>
      <c r="O24" s="2"/>
      <c r="P24" s="2"/>
      <c r="Q24" s="2"/>
    </row>
    <row r="25" spans="1:17" ht="24.95" hidden="1" customHeight="1" outlineLevel="1">
      <c r="A25" s="2"/>
      <c r="B25" s="2"/>
      <c r="C25" s="3"/>
      <c r="D25" s="2"/>
      <c r="E25" s="2"/>
      <c r="F25" s="2"/>
      <c r="G25" s="2"/>
      <c r="H25" s="2"/>
      <c r="I25" s="6"/>
      <c r="J25" s="9">
        <v>2.4</v>
      </c>
      <c r="K25" s="203"/>
      <c r="L25" s="203"/>
      <c r="M25" s="203"/>
      <c r="N25" s="203"/>
      <c r="O25" s="203"/>
      <c r="P25" s="2"/>
      <c r="Q25" s="2"/>
    </row>
    <row r="26" spans="1:17" ht="12" hidden="1" customHeight="1" outlineLevel="1">
      <c r="A26" s="2"/>
      <c r="B26" s="2"/>
      <c r="C26" s="3"/>
      <c r="D26" s="2"/>
      <c r="E26" s="2"/>
      <c r="F26" s="2"/>
      <c r="G26" s="2"/>
      <c r="H26" s="2"/>
      <c r="I26" s="6"/>
      <c r="J26" s="3"/>
      <c r="K26" s="11"/>
      <c r="L26" s="11"/>
      <c r="M26" s="11"/>
      <c r="N26" s="11"/>
      <c r="O26" s="10"/>
      <c r="P26" s="2"/>
      <c r="Q26" s="2"/>
    </row>
    <row r="27" spans="1:17" ht="24.95" hidden="1" customHeight="1" outlineLevel="1">
      <c r="A27" s="2"/>
      <c r="B27" s="2"/>
      <c r="C27" s="3"/>
      <c r="D27" s="2"/>
      <c r="E27" s="2"/>
      <c r="F27" s="2"/>
      <c r="G27" s="2"/>
      <c r="H27" s="2"/>
      <c r="I27" s="6"/>
      <c r="J27" s="9">
        <v>2.5</v>
      </c>
      <c r="K27" s="203" t="s">
        <v>10</v>
      </c>
      <c r="L27" s="203"/>
      <c r="M27" s="203"/>
      <c r="N27" s="203"/>
      <c r="O27" s="203"/>
      <c r="P27" s="2"/>
      <c r="Q27" s="2"/>
    </row>
    <row r="28" spans="1:17" ht="12" hidden="1" customHeight="1" outlineLevel="1">
      <c r="A28" s="2"/>
      <c r="B28" s="2"/>
      <c r="C28" s="3"/>
      <c r="D28" s="2"/>
      <c r="E28" s="2"/>
      <c r="F28" s="2"/>
      <c r="G28" s="2"/>
      <c r="H28" s="2"/>
      <c r="I28" s="6"/>
      <c r="J28" s="8"/>
      <c r="K28" s="11"/>
      <c r="L28" s="11"/>
      <c r="M28" s="11"/>
      <c r="N28" s="11"/>
      <c r="O28" s="10"/>
      <c r="P28" s="2"/>
      <c r="Q28" s="2"/>
    </row>
    <row r="29" spans="1:17" ht="24.95" hidden="1" customHeight="1" outlineLevel="1">
      <c r="A29" s="2"/>
      <c r="B29" s="2"/>
      <c r="C29" s="3"/>
      <c r="D29" s="2"/>
      <c r="E29" s="2"/>
      <c r="F29" s="2"/>
      <c r="G29" s="2"/>
      <c r="H29" s="2"/>
      <c r="I29" s="6"/>
      <c r="J29" s="9">
        <v>2.6</v>
      </c>
      <c r="K29" s="203" t="s">
        <v>11</v>
      </c>
      <c r="L29" s="203"/>
      <c r="M29" s="203"/>
      <c r="N29" s="203"/>
      <c r="O29" s="203"/>
      <c r="P29" s="2"/>
      <c r="Q29" s="2"/>
    </row>
    <row r="30" spans="1:17" ht="12" hidden="1" customHeight="1" outlineLevel="1">
      <c r="A30" s="2"/>
      <c r="B30" s="2"/>
      <c r="C30" s="3"/>
      <c r="D30" s="2"/>
      <c r="E30" s="2"/>
      <c r="F30" s="2"/>
      <c r="G30" s="2"/>
      <c r="H30" s="2"/>
      <c r="I30" s="6"/>
      <c r="J30" s="3"/>
      <c r="K30" s="2"/>
      <c r="L30" s="2"/>
      <c r="M30" s="2"/>
      <c r="N30" s="2"/>
      <c r="O30" s="2"/>
      <c r="P30" s="2"/>
      <c r="Q30" s="2"/>
    </row>
    <row r="31" spans="1:17" ht="24.95" hidden="1" customHeight="1" outlineLevel="1">
      <c r="A31" s="2"/>
      <c r="B31" s="2"/>
      <c r="C31" s="3"/>
      <c r="D31" s="2"/>
      <c r="E31" s="2"/>
      <c r="F31" s="2"/>
      <c r="G31" s="2"/>
      <c r="H31" s="2"/>
      <c r="I31" s="6"/>
      <c r="J31" s="9">
        <v>2.7</v>
      </c>
      <c r="K31" s="203" t="s">
        <v>12</v>
      </c>
      <c r="L31" s="203"/>
      <c r="M31" s="203"/>
      <c r="N31" s="203"/>
      <c r="O31" s="203"/>
      <c r="P31" s="2"/>
      <c r="Q31" s="2"/>
    </row>
    <row r="32" spans="1:17" ht="12" hidden="1" customHeight="1" outlineLevel="1">
      <c r="A32" s="2"/>
      <c r="B32" s="8"/>
      <c r="C32" s="4"/>
      <c r="D32" s="4"/>
      <c r="E32" s="4"/>
      <c r="F32" s="4"/>
      <c r="G32" s="10"/>
      <c r="H32" s="2"/>
      <c r="I32" s="6"/>
      <c r="J32" s="8"/>
      <c r="K32" s="11"/>
      <c r="L32" s="11"/>
      <c r="M32" s="11"/>
      <c r="N32" s="11"/>
      <c r="O32" s="10"/>
      <c r="P32" s="2"/>
      <c r="Q32" s="2"/>
    </row>
    <row r="33" spans="1:17" ht="24.95" hidden="1" customHeight="1" outlineLevel="1">
      <c r="A33" s="2"/>
      <c r="B33" s="14"/>
      <c r="C33" s="14"/>
      <c r="D33" s="14"/>
      <c r="E33" s="14"/>
      <c r="F33" s="14"/>
      <c r="G33" s="14"/>
      <c r="H33" s="2"/>
      <c r="I33" s="6"/>
      <c r="J33" s="9">
        <v>2.8</v>
      </c>
      <c r="K33" s="203" t="s">
        <v>13</v>
      </c>
      <c r="L33" s="203"/>
      <c r="M33" s="203"/>
      <c r="N33" s="203"/>
      <c r="O33" s="203"/>
      <c r="P33" s="2"/>
      <c r="Q33" s="2"/>
    </row>
    <row r="34" spans="1:17" ht="12" hidden="1" customHeight="1" outlineLevel="1">
      <c r="A34" s="2"/>
      <c r="B34" s="14"/>
      <c r="C34" s="14"/>
      <c r="D34" s="14"/>
      <c r="E34" s="14"/>
      <c r="F34" s="14"/>
      <c r="G34" s="14"/>
      <c r="H34" s="2"/>
      <c r="I34" s="6"/>
      <c r="J34" s="3"/>
      <c r="K34" s="11"/>
      <c r="L34" s="11"/>
      <c r="M34" s="11"/>
      <c r="N34" s="11"/>
      <c r="O34" s="10"/>
      <c r="P34" s="2"/>
      <c r="Q34" s="2"/>
    </row>
    <row r="35" spans="1:17" ht="24.95" hidden="1" customHeight="1" outlineLevel="1">
      <c r="A35" s="2"/>
      <c r="B35" s="14"/>
      <c r="C35" s="14"/>
      <c r="D35" s="14"/>
      <c r="E35" s="14"/>
      <c r="F35" s="14"/>
      <c r="G35" s="14"/>
      <c r="H35" s="2"/>
      <c r="I35" s="6"/>
      <c r="J35" s="9">
        <v>2.9</v>
      </c>
      <c r="K35" s="203" t="s">
        <v>14</v>
      </c>
      <c r="L35" s="203"/>
      <c r="M35" s="203"/>
      <c r="N35" s="203"/>
      <c r="O35" s="203"/>
      <c r="P35" s="2"/>
      <c r="Q35" s="2"/>
    </row>
    <row r="36" spans="1:17" ht="12" hidden="1" customHeight="1" outlineLevel="1">
      <c r="A36" s="2"/>
      <c r="B36" s="14"/>
      <c r="C36" s="14"/>
      <c r="D36" s="14"/>
      <c r="E36" s="14"/>
      <c r="F36" s="14"/>
      <c r="G36" s="14"/>
      <c r="H36" s="2"/>
      <c r="I36" s="6"/>
      <c r="J36" s="8"/>
      <c r="K36" s="2"/>
      <c r="L36" s="2"/>
      <c r="M36" s="2"/>
      <c r="N36" s="2"/>
      <c r="O36" s="2"/>
      <c r="P36" s="2"/>
      <c r="Q36" s="2"/>
    </row>
    <row r="37" spans="1:17" ht="24.95" hidden="1" customHeight="1" outlineLevel="1">
      <c r="A37" s="2"/>
      <c r="B37" s="14"/>
      <c r="C37" s="14"/>
      <c r="D37" s="14"/>
      <c r="E37" s="14"/>
      <c r="F37" s="14"/>
      <c r="G37" s="14"/>
      <c r="H37" s="2"/>
      <c r="I37" s="6"/>
      <c r="J37" s="12">
        <v>2.1</v>
      </c>
      <c r="K37" s="203" t="s">
        <v>15</v>
      </c>
      <c r="L37" s="203"/>
      <c r="M37" s="203"/>
      <c r="N37" s="203"/>
      <c r="O37" s="203"/>
      <c r="P37" s="2"/>
      <c r="Q37" s="2"/>
    </row>
    <row r="38" spans="1:17" ht="12" hidden="1" customHeight="1" outlineLevel="1">
      <c r="A38" s="2"/>
      <c r="B38" s="14"/>
      <c r="C38" s="14"/>
      <c r="D38" s="14"/>
      <c r="E38" s="14"/>
      <c r="F38" s="14"/>
      <c r="G38" s="14"/>
      <c r="H38" s="2"/>
      <c r="I38" s="6"/>
      <c r="J38" s="3"/>
      <c r="K38" s="11"/>
      <c r="L38" s="11"/>
      <c r="M38" s="11"/>
      <c r="N38" s="11"/>
      <c r="O38" s="10"/>
      <c r="P38" s="2"/>
      <c r="Q38" s="2"/>
    </row>
    <row r="39" spans="1:17" ht="24.95" hidden="1" customHeight="1" outlineLevel="1">
      <c r="A39" s="2"/>
      <c r="B39" s="14"/>
      <c r="C39" s="14"/>
      <c r="D39" s="14"/>
      <c r="E39" s="14"/>
      <c r="F39" s="14"/>
      <c r="G39" s="14"/>
      <c r="H39" s="2"/>
      <c r="I39" s="6"/>
      <c r="J39" s="9">
        <v>2.11</v>
      </c>
      <c r="K39" s="203" t="s">
        <v>16</v>
      </c>
      <c r="L39" s="203"/>
      <c r="M39" s="203"/>
      <c r="N39" s="203"/>
      <c r="O39" s="203"/>
      <c r="P39" s="2"/>
      <c r="Q39" s="2"/>
    </row>
    <row r="40" spans="1:17" ht="12" hidden="1" customHeight="1" outlineLevel="1">
      <c r="A40" s="2"/>
      <c r="B40" s="6"/>
      <c r="C40" s="4"/>
      <c r="D40" s="4"/>
      <c r="E40" s="4"/>
      <c r="F40" s="4"/>
      <c r="G40" s="10"/>
      <c r="H40" s="2"/>
      <c r="I40" s="6"/>
      <c r="J40" s="8"/>
      <c r="K40" s="11"/>
      <c r="L40" s="11"/>
      <c r="M40" s="11"/>
      <c r="N40" s="11"/>
      <c r="O40" s="10"/>
      <c r="P40" s="2"/>
      <c r="Q40" s="2"/>
    </row>
    <row r="41" spans="1:17" ht="24.95" customHeight="1" collapsed="1">
      <c r="A41" s="2"/>
      <c r="B41" s="205" t="s">
        <v>17</v>
      </c>
      <c r="C41" s="205"/>
      <c r="D41" s="205"/>
      <c r="E41" s="205"/>
      <c r="F41" s="205"/>
      <c r="G41" s="205"/>
      <c r="H41" s="2"/>
      <c r="I41" s="2"/>
      <c r="J41" s="205" t="s">
        <v>17</v>
      </c>
      <c r="K41" s="205"/>
      <c r="L41" s="205"/>
      <c r="M41" s="205"/>
      <c r="N41" s="205"/>
      <c r="O41" s="205"/>
      <c r="P41" s="2"/>
      <c r="Q41" s="2"/>
    </row>
    <row r="42" spans="1:17" ht="12" customHeight="1">
      <c r="A42" s="2"/>
      <c r="B42" s="2"/>
      <c r="C42" s="3"/>
      <c r="D42" s="2"/>
      <c r="E42" s="2"/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</row>
    <row r="43" spans="1:17" ht="24.95" hidden="1" customHeight="1" outlineLevel="1">
      <c r="A43" s="2"/>
      <c r="B43" s="9">
        <v>1.1000000000000001</v>
      </c>
      <c r="C43" s="203" t="s">
        <v>6</v>
      </c>
      <c r="D43" s="203"/>
      <c r="E43" s="203"/>
      <c r="F43" s="203"/>
      <c r="G43" s="203"/>
      <c r="H43" s="2"/>
      <c r="I43" s="2"/>
      <c r="J43" s="9">
        <v>2.1</v>
      </c>
      <c r="K43" s="203"/>
      <c r="L43" s="203"/>
      <c r="M43" s="203"/>
      <c r="N43" s="203"/>
      <c r="O43" s="203"/>
      <c r="P43" s="2"/>
      <c r="Q43" s="2"/>
    </row>
    <row r="44" spans="1:17" ht="12" hidden="1" customHeight="1" outlineLevel="1">
      <c r="A44" s="2"/>
      <c r="B44" s="8"/>
      <c r="C44" s="4"/>
      <c r="D44" s="4"/>
      <c r="E44" s="4"/>
      <c r="F44" s="4"/>
      <c r="G44" s="10"/>
      <c r="H44" s="2"/>
      <c r="I44" s="2"/>
      <c r="J44" s="3"/>
      <c r="K44" s="11"/>
      <c r="L44" s="11"/>
      <c r="M44" s="11"/>
      <c r="N44" s="11"/>
      <c r="O44" s="10"/>
      <c r="P44" s="2"/>
      <c r="Q44" s="2"/>
    </row>
    <row r="45" spans="1:17" ht="24.95" hidden="1" customHeight="1" outlineLevel="1">
      <c r="A45" s="2"/>
      <c r="B45" s="9">
        <v>1.2</v>
      </c>
      <c r="C45" s="211" t="s">
        <v>18</v>
      </c>
      <c r="D45" s="211"/>
      <c r="E45" s="211"/>
      <c r="F45" s="211"/>
      <c r="G45" s="211"/>
      <c r="H45" s="2"/>
      <c r="I45" s="2"/>
      <c r="J45" s="9">
        <v>2.2000000000000002</v>
      </c>
      <c r="K45" s="203" t="s">
        <v>19</v>
      </c>
      <c r="L45" s="203"/>
      <c r="M45" s="203"/>
      <c r="N45" s="203"/>
      <c r="O45" s="203"/>
      <c r="P45" s="2"/>
      <c r="Q45" s="2"/>
    </row>
    <row r="46" spans="1:17" ht="12" hidden="1" customHeight="1" outlineLevel="1">
      <c r="A46" s="2"/>
      <c r="B46" s="8"/>
      <c r="C46" s="4"/>
      <c r="D46" s="4"/>
      <c r="E46" s="4"/>
      <c r="F46" s="4"/>
      <c r="G46" s="10"/>
      <c r="H46" s="2"/>
      <c r="I46" s="2"/>
      <c r="J46" s="3"/>
      <c r="K46" s="11"/>
      <c r="L46" s="11"/>
      <c r="M46" s="11"/>
      <c r="N46" s="11"/>
      <c r="O46" s="10"/>
      <c r="P46" s="2"/>
      <c r="Q46" s="2"/>
    </row>
    <row r="47" spans="1:17" ht="24.95" hidden="1" customHeight="1" outlineLevel="1">
      <c r="A47" s="2"/>
      <c r="B47" s="9">
        <v>1.3</v>
      </c>
      <c r="C47" s="203" t="s">
        <v>9</v>
      </c>
      <c r="D47" s="203"/>
      <c r="E47" s="203"/>
      <c r="F47" s="203"/>
      <c r="G47" s="203"/>
      <c r="H47" s="2"/>
      <c r="I47" s="2"/>
      <c r="J47" s="9">
        <v>2.2999999999999998</v>
      </c>
      <c r="K47" s="203"/>
      <c r="L47" s="203"/>
      <c r="M47" s="203"/>
      <c r="N47" s="203"/>
      <c r="O47" s="203"/>
      <c r="P47" s="2"/>
      <c r="Q47" s="2"/>
    </row>
    <row r="48" spans="1:17" ht="12" hidden="1" customHeight="1" outlineLevel="1">
      <c r="A48" s="2"/>
      <c r="B48" s="2"/>
      <c r="C48" s="3"/>
      <c r="D48" s="2"/>
      <c r="E48" s="2"/>
      <c r="F48" s="2"/>
      <c r="G48" s="2"/>
      <c r="H48" s="2"/>
      <c r="I48" s="2"/>
      <c r="J48" s="3"/>
      <c r="K48" s="2"/>
      <c r="L48" s="2"/>
      <c r="M48" s="2"/>
      <c r="N48" s="2"/>
      <c r="O48" s="2"/>
      <c r="P48" s="2"/>
      <c r="Q48" s="2"/>
    </row>
    <row r="49" spans="1:17" ht="24.95" hidden="1" customHeight="1" outlineLevel="1">
      <c r="A49" s="2"/>
      <c r="B49" s="2"/>
      <c r="C49" s="3"/>
      <c r="D49" s="2"/>
      <c r="E49" s="2"/>
      <c r="F49" s="2"/>
      <c r="G49" s="2"/>
      <c r="H49" s="2"/>
      <c r="I49" s="2"/>
      <c r="J49" s="9">
        <v>2.4</v>
      </c>
      <c r="K49" s="203"/>
      <c r="L49" s="203"/>
      <c r="M49" s="203"/>
      <c r="N49" s="203"/>
      <c r="O49" s="203"/>
      <c r="P49" s="2"/>
      <c r="Q49" s="2"/>
    </row>
    <row r="50" spans="1:17" ht="12" hidden="1" customHeight="1" outlineLevel="1">
      <c r="A50" s="2"/>
      <c r="B50" s="2"/>
      <c r="C50" s="3"/>
      <c r="D50" s="2"/>
      <c r="E50" s="2"/>
      <c r="F50" s="2"/>
      <c r="G50" s="2"/>
      <c r="H50" s="2"/>
      <c r="I50" s="2"/>
      <c r="J50" s="3"/>
      <c r="K50" s="11"/>
      <c r="L50" s="11"/>
      <c r="M50" s="11"/>
      <c r="N50" s="11"/>
      <c r="O50" s="10"/>
      <c r="P50" s="2"/>
      <c r="Q50" s="2"/>
    </row>
    <row r="51" spans="1:17" ht="24.95" hidden="1" customHeight="1" outlineLevel="1">
      <c r="A51" s="2"/>
      <c r="B51" s="2"/>
      <c r="C51" s="3"/>
      <c r="D51" s="2"/>
      <c r="E51" s="2"/>
      <c r="F51" s="2"/>
      <c r="G51" s="2"/>
      <c r="H51" s="2"/>
      <c r="I51" s="2"/>
      <c r="J51" s="9">
        <v>2.5</v>
      </c>
      <c r="K51" s="203" t="s">
        <v>20</v>
      </c>
      <c r="L51" s="203"/>
      <c r="M51" s="203"/>
      <c r="N51" s="203"/>
      <c r="O51" s="203"/>
      <c r="P51" s="2"/>
      <c r="Q51" s="2"/>
    </row>
    <row r="52" spans="1:17" ht="12" hidden="1" customHeight="1" outlineLevel="1">
      <c r="A52" s="2"/>
      <c r="B52" s="2"/>
      <c r="C52" s="3"/>
      <c r="D52" s="2"/>
      <c r="E52" s="2"/>
      <c r="F52" s="2"/>
      <c r="G52" s="2"/>
      <c r="H52" s="2"/>
      <c r="I52" s="2"/>
      <c r="J52" s="3"/>
      <c r="K52" s="11"/>
      <c r="L52" s="11"/>
      <c r="M52" s="11"/>
      <c r="N52" s="11"/>
      <c r="O52" s="10"/>
      <c r="P52" s="2"/>
      <c r="Q52" s="2"/>
    </row>
    <row r="53" spans="1:17" ht="24.95" hidden="1" customHeight="1" outlineLevel="1">
      <c r="A53" s="2"/>
      <c r="B53" s="2"/>
      <c r="C53" s="3"/>
      <c r="D53" s="2"/>
      <c r="E53" s="2"/>
      <c r="F53" s="2"/>
      <c r="G53" s="2"/>
      <c r="H53" s="2"/>
      <c r="I53" s="2"/>
      <c r="J53" s="9">
        <v>2.6</v>
      </c>
      <c r="K53" s="203" t="s">
        <v>21</v>
      </c>
      <c r="L53" s="203"/>
      <c r="M53" s="203"/>
      <c r="N53" s="203"/>
      <c r="O53" s="203"/>
      <c r="P53" s="2"/>
      <c r="Q53" s="2"/>
    </row>
    <row r="54" spans="1:17" ht="12" hidden="1" customHeight="1" outlineLevel="1">
      <c r="A54" s="2"/>
      <c r="B54" s="2"/>
      <c r="C54" s="3"/>
      <c r="D54" s="2"/>
      <c r="E54" s="2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</row>
    <row r="55" spans="1:17" ht="24.95" hidden="1" customHeight="1" outlineLevel="1">
      <c r="A55" s="2"/>
      <c r="B55" s="2"/>
      <c r="C55" s="3"/>
      <c r="D55" s="2"/>
      <c r="E55" s="2"/>
      <c r="F55" s="2"/>
      <c r="G55" s="2"/>
      <c r="H55" s="2"/>
      <c r="I55" s="2"/>
      <c r="J55" s="9">
        <v>2.7</v>
      </c>
      <c r="K55" s="203" t="s">
        <v>22</v>
      </c>
      <c r="L55" s="203"/>
      <c r="M55" s="203"/>
      <c r="N55" s="203"/>
      <c r="O55" s="203"/>
      <c r="P55" s="2"/>
      <c r="Q55" s="2"/>
    </row>
    <row r="56" spans="1:17" ht="12" hidden="1" customHeight="1" outlineLevel="1">
      <c r="A56" s="2"/>
      <c r="B56" s="2"/>
      <c r="C56" s="3"/>
      <c r="D56" s="2"/>
      <c r="E56" s="2"/>
      <c r="F56" s="2"/>
      <c r="G56" s="2"/>
      <c r="H56" s="2"/>
      <c r="I56" s="2"/>
      <c r="J56" s="3"/>
      <c r="K56" s="11"/>
      <c r="L56" s="11"/>
      <c r="M56" s="11"/>
      <c r="N56" s="11"/>
      <c r="O56" s="10"/>
      <c r="P56" s="2"/>
      <c r="Q56" s="2"/>
    </row>
    <row r="57" spans="1:17" ht="24.95" hidden="1" customHeight="1" outlineLevel="1">
      <c r="A57" s="2"/>
      <c r="B57" s="2"/>
      <c r="C57" s="3"/>
      <c r="D57" s="2"/>
      <c r="E57" s="2"/>
      <c r="F57" s="2"/>
      <c r="G57" s="2"/>
      <c r="H57" s="2"/>
      <c r="I57" s="2"/>
      <c r="J57" s="9">
        <v>2.8</v>
      </c>
      <c r="K57" s="203" t="s">
        <v>23</v>
      </c>
      <c r="L57" s="203"/>
      <c r="M57" s="203"/>
      <c r="N57" s="203"/>
      <c r="O57" s="203"/>
      <c r="P57" s="2"/>
      <c r="Q57" s="2"/>
    </row>
    <row r="58" spans="1:17" ht="12" hidden="1" customHeight="1" outlineLevel="1">
      <c r="A58" s="2"/>
      <c r="B58" s="2"/>
      <c r="C58" s="3"/>
      <c r="D58" s="2"/>
      <c r="E58" s="2"/>
      <c r="F58" s="2"/>
      <c r="G58" s="2"/>
      <c r="H58" s="2"/>
      <c r="I58" s="2"/>
      <c r="J58" s="3"/>
      <c r="K58" s="11"/>
      <c r="L58" s="11"/>
      <c r="M58" s="11"/>
      <c r="N58" s="11"/>
      <c r="O58" s="10"/>
      <c r="P58" s="2"/>
      <c r="Q58" s="2"/>
    </row>
    <row r="59" spans="1:17" ht="24.95" hidden="1" customHeight="1" outlineLevel="1">
      <c r="A59" s="2"/>
      <c r="B59" s="2"/>
      <c r="C59" s="3"/>
      <c r="D59" s="2"/>
      <c r="E59" s="2"/>
      <c r="F59" s="2"/>
      <c r="G59" s="2"/>
      <c r="H59" s="2"/>
      <c r="I59" s="2"/>
      <c r="J59" s="9">
        <v>2.9</v>
      </c>
      <c r="K59" s="203" t="s">
        <v>24</v>
      </c>
      <c r="L59" s="203"/>
      <c r="M59" s="203"/>
      <c r="N59" s="203"/>
      <c r="O59" s="203"/>
      <c r="P59" s="2"/>
      <c r="Q59" s="2"/>
    </row>
    <row r="60" spans="1:17" ht="12" hidden="1" customHeight="1" outlineLevel="1">
      <c r="A60" s="2"/>
      <c r="B60" s="2"/>
      <c r="C60" s="3"/>
      <c r="D60" s="2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</row>
    <row r="61" spans="1:17" ht="24.95" hidden="1" customHeight="1" outlineLevel="1">
      <c r="A61" s="2"/>
      <c r="B61" s="2"/>
      <c r="C61" s="3"/>
      <c r="D61" s="2"/>
      <c r="E61" s="2"/>
      <c r="F61" s="2"/>
      <c r="G61" s="2"/>
      <c r="H61" s="2"/>
      <c r="I61" s="2"/>
      <c r="J61" s="12">
        <v>2.1</v>
      </c>
      <c r="K61" s="203" t="s">
        <v>25</v>
      </c>
      <c r="L61" s="203"/>
      <c r="M61" s="203"/>
      <c r="N61" s="203"/>
      <c r="O61" s="203"/>
      <c r="P61" s="2"/>
      <c r="Q61" s="2"/>
    </row>
    <row r="62" spans="1:17" ht="12" hidden="1" customHeight="1" outlineLevel="1">
      <c r="A62" s="2"/>
      <c r="B62" s="2"/>
      <c r="C62" s="3"/>
      <c r="D62" s="2"/>
      <c r="E62" s="2"/>
      <c r="F62" s="2"/>
      <c r="G62" s="2"/>
      <c r="H62" s="2"/>
      <c r="I62" s="2"/>
      <c r="J62" s="8"/>
      <c r="K62" s="11"/>
      <c r="L62" s="11"/>
      <c r="M62" s="11"/>
      <c r="N62" s="11"/>
      <c r="O62" s="10"/>
      <c r="P62" s="2"/>
      <c r="Q62" s="2"/>
    </row>
    <row r="63" spans="1:17" ht="24.95" customHeight="1" collapsed="1">
      <c r="A63" s="2"/>
      <c r="B63" s="205" t="s">
        <v>26</v>
      </c>
      <c r="C63" s="205"/>
      <c r="D63" s="205"/>
      <c r="E63" s="205"/>
      <c r="F63" s="205"/>
      <c r="G63" s="205"/>
      <c r="H63" s="2"/>
      <c r="I63" s="2"/>
      <c r="J63" s="205" t="s">
        <v>26</v>
      </c>
      <c r="K63" s="205"/>
      <c r="L63" s="205"/>
      <c r="M63" s="205"/>
      <c r="N63" s="205"/>
      <c r="O63" s="205"/>
      <c r="P63" s="2"/>
      <c r="Q63" s="2"/>
    </row>
    <row r="64" spans="1:17" ht="12" customHeight="1">
      <c r="A64" s="2"/>
      <c r="B64" s="2"/>
      <c r="C64" s="3"/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</row>
    <row r="65" spans="1:17" ht="24.95" hidden="1" customHeight="1" outlineLevel="1">
      <c r="A65" s="2"/>
      <c r="B65" s="2"/>
      <c r="C65" s="3"/>
      <c r="D65" s="2"/>
      <c r="E65" s="2"/>
      <c r="F65" s="2"/>
      <c r="G65" s="2"/>
      <c r="H65" s="2"/>
      <c r="I65" s="2"/>
      <c r="J65" s="9">
        <v>2.1</v>
      </c>
      <c r="K65" s="203" t="s">
        <v>27</v>
      </c>
      <c r="L65" s="203"/>
      <c r="M65" s="203"/>
      <c r="N65" s="203"/>
      <c r="O65" s="203"/>
      <c r="P65" s="2"/>
      <c r="Q65" s="2"/>
    </row>
    <row r="66" spans="1:17" ht="12" hidden="1" customHeight="1" outlineLevel="1">
      <c r="A66" s="2"/>
      <c r="B66" s="2"/>
      <c r="C66" s="3"/>
      <c r="D66" s="2"/>
      <c r="E66" s="2"/>
      <c r="F66" s="2"/>
      <c r="G66" s="2"/>
      <c r="H66" s="2"/>
      <c r="I66" s="2"/>
      <c r="J66" s="3"/>
      <c r="K66" s="11"/>
      <c r="L66" s="11"/>
      <c r="M66" s="11"/>
      <c r="N66" s="11"/>
      <c r="O66" s="10"/>
      <c r="P66" s="2"/>
      <c r="Q66" s="2"/>
    </row>
    <row r="67" spans="1:17" ht="24.95" hidden="1" customHeight="1" outlineLevel="1">
      <c r="A67" s="2"/>
      <c r="B67" s="2"/>
      <c r="C67" s="3"/>
      <c r="D67" s="2"/>
      <c r="E67" s="2"/>
      <c r="F67" s="2"/>
      <c r="G67" s="2"/>
      <c r="H67" s="2"/>
      <c r="I67" s="2"/>
      <c r="J67" s="9">
        <v>2.2000000000000002</v>
      </c>
      <c r="K67" s="203" t="s">
        <v>28</v>
      </c>
      <c r="L67" s="203"/>
      <c r="M67" s="203"/>
      <c r="N67" s="203"/>
      <c r="O67" s="203"/>
      <c r="P67" s="2"/>
      <c r="Q67" s="2"/>
    </row>
    <row r="68" spans="1:17" ht="12" hidden="1" customHeight="1" outlineLevel="1">
      <c r="A68" s="2"/>
      <c r="B68" s="2"/>
      <c r="C68" s="3"/>
      <c r="D68" s="2"/>
      <c r="E68" s="2"/>
      <c r="F68" s="2"/>
      <c r="G68" s="2"/>
      <c r="H68" s="2"/>
      <c r="I68" s="2"/>
      <c r="J68" s="3"/>
      <c r="K68" s="11"/>
      <c r="L68" s="11"/>
      <c r="M68" s="11"/>
      <c r="N68" s="11"/>
      <c r="O68" s="10"/>
      <c r="P68" s="2"/>
      <c r="Q68" s="2"/>
    </row>
    <row r="69" spans="1:17" ht="24.95" hidden="1" customHeight="1" outlineLevel="1">
      <c r="A69" s="2"/>
      <c r="B69" s="2"/>
      <c r="C69" s="3"/>
      <c r="D69" s="2"/>
      <c r="E69" s="2"/>
      <c r="F69" s="2"/>
      <c r="G69" s="2"/>
      <c r="H69" s="2"/>
      <c r="I69" s="2"/>
      <c r="J69" s="9">
        <v>2.2999999999999998</v>
      </c>
      <c r="K69" s="203" t="s">
        <v>29</v>
      </c>
      <c r="L69" s="203"/>
      <c r="M69" s="203"/>
      <c r="N69" s="203"/>
      <c r="O69" s="203"/>
      <c r="P69" s="2"/>
      <c r="Q69" s="2"/>
    </row>
    <row r="70" spans="1:17" ht="12" hidden="1" customHeight="1" outlineLevel="1">
      <c r="A70" s="2"/>
      <c r="B70" s="2"/>
      <c r="C70" s="3"/>
      <c r="D70" s="2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</row>
    <row r="71" spans="1:17" ht="24.95" hidden="1" customHeight="1" outlineLevel="1">
      <c r="A71" s="2"/>
      <c r="B71" s="2"/>
      <c r="C71" s="3"/>
      <c r="D71" s="2"/>
      <c r="E71" s="2"/>
      <c r="F71" s="2"/>
      <c r="G71" s="2"/>
      <c r="H71" s="2"/>
      <c r="I71" s="2"/>
      <c r="J71" s="9">
        <v>2.4</v>
      </c>
      <c r="K71" s="203" t="s">
        <v>30</v>
      </c>
      <c r="L71" s="203"/>
      <c r="M71" s="203"/>
      <c r="N71" s="203"/>
      <c r="O71" s="203"/>
      <c r="P71" s="2"/>
      <c r="Q71" s="2"/>
    </row>
    <row r="72" spans="1:17" ht="12" hidden="1" customHeight="1" outlineLevel="1">
      <c r="A72" s="2"/>
      <c r="B72" s="2"/>
      <c r="C72" s="3"/>
      <c r="D72" s="2"/>
      <c r="E72" s="2"/>
      <c r="F72" s="2"/>
      <c r="G72" s="2"/>
      <c r="H72" s="2"/>
      <c r="I72" s="2"/>
      <c r="J72" s="3"/>
      <c r="K72" s="11"/>
      <c r="L72" s="11"/>
      <c r="M72" s="11"/>
      <c r="N72" s="11"/>
      <c r="O72" s="10"/>
      <c r="P72" s="2"/>
      <c r="Q72" s="2"/>
    </row>
    <row r="73" spans="1:17" ht="24.95" hidden="1" customHeight="1" outlineLevel="1">
      <c r="A73" s="2"/>
      <c r="B73" s="2"/>
      <c r="C73" s="3"/>
      <c r="D73" s="2"/>
      <c r="E73" s="2"/>
      <c r="F73" s="2"/>
      <c r="G73" s="2"/>
      <c r="H73" s="2"/>
      <c r="I73" s="2"/>
      <c r="J73" s="9">
        <v>2.5</v>
      </c>
      <c r="K73" s="203" t="s">
        <v>31</v>
      </c>
      <c r="L73" s="203"/>
      <c r="M73" s="203"/>
      <c r="N73" s="203"/>
      <c r="O73" s="203"/>
      <c r="P73" s="2"/>
      <c r="Q73" s="2"/>
    </row>
    <row r="74" spans="1:17" ht="12" hidden="1" customHeight="1" outlineLevel="1">
      <c r="A74" s="2"/>
      <c r="B74" s="2"/>
      <c r="C74" s="3"/>
      <c r="D74" s="2"/>
      <c r="E74" s="2"/>
      <c r="F74" s="2"/>
      <c r="G74" s="2"/>
      <c r="H74" s="2"/>
      <c r="I74" s="2"/>
      <c r="J74" s="3"/>
      <c r="K74" s="11"/>
      <c r="L74" s="11"/>
      <c r="M74" s="11"/>
      <c r="N74" s="11"/>
      <c r="O74" s="10"/>
      <c r="P74" s="2"/>
      <c r="Q74" s="2"/>
    </row>
    <row r="75" spans="1:17" ht="24.95" hidden="1" customHeight="1" outlineLevel="1">
      <c r="A75" s="2"/>
      <c r="B75" s="2"/>
      <c r="C75" s="3"/>
      <c r="D75" s="2"/>
      <c r="E75" s="2"/>
      <c r="F75" s="2"/>
      <c r="G75" s="2"/>
      <c r="H75" s="2"/>
      <c r="I75" s="2"/>
      <c r="J75" s="9">
        <v>2.6</v>
      </c>
      <c r="K75" s="203" t="s">
        <v>32</v>
      </c>
      <c r="L75" s="203"/>
      <c r="M75" s="203"/>
      <c r="N75" s="203"/>
      <c r="O75" s="203"/>
      <c r="P75" s="2"/>
      <c r="Q75" s="2"/>
    </row>
    <row r="76" spans="1:17" ht="12" hidden="1" customHeight="1" outlineLevel="1">
      <c r="A76" s="2"/>
      <c r="B76" s="2"/>
      <c r="C76" s="3"/>
      <c r="D76" s="2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</row>
    <row r="77" spans="1:17" ht="24.95" hidden="1" customHeight="1" outlineLevel="1">
      <c r="A77" s="2"/>
      <c r="B77" s="2"/>
      <c r="C77" s="3"/>
      <c r="D77" s="2"/>
      <c r="E77" s="2"/>
      <c r="F77" s="2"/>
      <c r="G77" s="2"/>
      <c r="H77" s="2"/>
      <c r="I77" s="2"/>
      <c r="J77" s="9">
        <v>2.7</v>
      </c>
      <c r="K77" s="203" t="s">
        <v>33</v>
      </c>
      <c r="L77" s="203"/>
      <c r="M77" s="203"/>
      <c r="N77" s="203"/>
      <c r="O77" s="203"/>
      <c r="P77" s="2"/>
      <c r="Q77" s="2"/>
    </row>
    <row r="78" spans="1:17" ht="12" hidden="1" customHeight="1" outlineLevel="1">
      <c r="A78" s="2"/>
      <c r="B78" s="2"/>
      <c r="C78" s="3"/>
      <c r="D78" s="2"/>
      <c r="E78" s="2"/>
      <c r="F78" s="2"/>
      <c r="G78" s="2"/>
      <c r="H78" s="2"/>
      <c r="I78" s="2"/>
      <c r="J78" s="3"/>
      <c r="K78" s="11"/>
      <c r="L78" s="11"/>
      <c r="M78" s="11"/>
      <c r="N78" s="11"/>
      <c r="O78" s="10"/>
      <c r="P78" s="2"/>
      <c r="Q78" s="2"/>
    </row>
    <row r="79" spans="1:17" ht="24.95" hidden="1" customHeight="1" outlineLevel="1">
      <c r="A79" s="2"/>
      <c r="B79" s="2"/>
      <c r="C79" s="3"/>
      <c r="D79" s="2"/>
      <c r="E79" s="2"/>
      <c r="F79" s="2"/>
      <c r="G79" s="2"/>
      <c r="H79" s="2"/>
      <c r="I79" s="2"/>
      <c r="J79" s="9">
        <v>2.8</v>
      </c>
      <c r="K79" s="203" t="s">
        <v>34</v>
      </c>
      <c r="L79" s="203"/>
      <c r="M79" s="203"/>
      <c r="N79" s="203"/>
      <c r="O79" s="203"/>
      <c r="P79" s="2"/>
      <c r="Q79" s="2"/>
    </row>
    <row r="80" spans="1:17" ht="12" hidden="1" customHeight="1" outlineLevel="1">
      <c r="A80" s="2"/>
      <c r="B80" s="2"/>
      <c r="C80" s="3"/>
      <c r="D80" s="2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</row>
    <row r="81" spans="1:17" ht="50.1" customHeight="1" collapsed="1">
      <c r="A81" s="2"/>
      <c r="B81" s="5">
        <v>3</v>
      </c>
      <c r="C81" s="207" t="s">
        <v>35</v>
      </c>
      <c r="D81" s="207"/>
      <c r="E81" s="207"/>
      <c r="F81" s="207"/>
      <c r="G81" s="207"/>
      <c r="H81" s="2"/>
      <c r="I81" s="2"/>
      <c r="J81" s="5">
        <v>4</v>
      </c>
      <c r="K81" s="207" t="s">
        <v>36</v>
      </c>
      <c r="L81" s="207"/>
      <c r="M81" s="207"/>
      <c r="N81" s="207"/>
      <c r="O81" s="207"/>
      <c r="P81" s="2"/>
      <c r="Q81" s="2"/>
    </row>
    <row r="82" spans="1:17" ht="12" customHeight="1">
      <c r="A82" s="2"/>
      <c r="B82" s="6"/>
      <c r="C82" s="4"/>
      <c r="D82" s="4"/>
      <c r="E82" s="4"/>
      <c r="F82" s="4"/>
      <c r="G82" s="7"/>
      <c r="H82" s="2"/>
      <c r="I82" s="6"/>
      <c r="J82" s="8"/>
      <c r="K82" s="4"/>
      <c r="L82" s="4"/>
      <c r="M82" s="4"/>
      <c r="N82" s="2"/>
      <c r="O82" s="2"/>
      <c r="P82" s="2"/>
      <c r="Q82" s="2"/>
    </row>
    <row r="83" spans="1:17" ht="24.95" customHeight="1">
      <c r="A83" s="2"/>
      <c r="B83" s="205" t="s">
        <v>5</v>
      </c>
      <c r="C83" s="205"/>
      <c r="D83" s="205"/>
      <c r="E83" s="205"/>
      <c r="F83" s="205"/>
      <c r="G83" s="205"/>
      <c r="H83" s="2"/>
      <c r="I83" s="6"/>
      <c r="J83" s="205" t="s">
        <v>5</v>
      </c>
      <c r="K83" s="205"/>
      <c r="L83" s="205"/>
      <c r="M83" s="205"/>
      <c r="N83" s="205"/>
      <c r="O83" s="205"/>
      <c r="P83" s="2"/>
      <c r="Q83" s="2"/>
    </row>
    <row r="84" spans="1:17" ht="12" hidden="1" customHeight="1" outlineLevel="1">
      <c r="A84" s="2"/>
      <c r="B84" s="2"/>
      <c r="C84" s="3"/>
      <c r="D84" s="2"/>
      <c r="E84" s="2"/>
      <c r="F84" s="2"/>
      <c r="G84" s="2"/>
      <c r="H84" s="2"/>
      <c r="I84" s="6"/>
      <c r="J84" s="3"/>
      <c r="K84" s="2"/>
      <c r="L84" s="2"/>
      <c r="M84" s="2"/>
      <c r="N84" s="2"/>
      <c r="O84" s="2"/>
      <c r="P84" s="2"/>
      <c r="Q84" s="2"/>
    </row>
    <row r="85" spans="1:17" ht="24.95" hidden="1" customHeight="1" outlineLevel="1">
      <c r="A85" s="2"/>
      <c r="B85" s="9">
        <v>3.1</v>
      </c>
      <c r="C85" s="203" t="s">
        <v>37</v>
      </c>
      <c r="D85" s="203"/>
      <c r="E85" s="203"/>
      <c r="F85" s="203"/>
      <c r="G85" s="203"/>
      <c r="H85" s="2"/>
      <c r="I85" s="6"/>
      <c r="J85" s="9">
        <v>4.0999999999999996</v>
      </c>
      <c r="K85" s="203" t="s">
        <v>38</v>
      </c>
      <c r="L85" s="203"/>
      <c r="M85" s="203"/>
      <c r="N85" s="203"/>
      <c r="O85" s="203"/>
      <c r="P85" s="2"/>
      <c r="Q85" s="2"/>
    </row>
    <row r="86" spans="1:17" ht="12" hidden="1" customHeight="1" outlineLevel="1">
      <c r="A86" s="2"/>
      <c r="B86" s="2"/>
      <c r="C86" s="4"/>
      <c r="D86" s="4"/>
      <c r="E86" s="4"/>
      <c r="F86" s="4"/>
      <c r="G86" s="10"/>
      <c r="H86" s="2"/>
      <c r="I86" s="6"/>
      <c r="J86" s="8"/>
      <c r="K86" s="11"/>
      <c r="L86" s="11"/>
      <c r="M86" s="11"/>
      <c r="N86" s="11"/>
      <c r="O86" s="10"/>
      <c r="P86" s="2"/>
      <c r="Q86" s="2"/>
    </row>
    <row r="87" spans="1:17" ht="24.95" hidden="1" customHeight="1" outlineLevel="1">
      <c r="A87" s="2"/>
      <c r="B87" s="9">
        <v>3.2</v>
      </c>
      <c r="C87" s="203" t="s">
        <v>39</v>
      </c>
      <c r="D87" s="203"/>
      <c r="E87" s="203"/>
      <c r="F87" s="203"/>
      <c r="G87" s="203"/>
      <c r="H87" s="2"/>
      <c r="I87" s="6"/>
      <c r="J87" s="9">
        <v>4.2</v>
      </c>
      <c r="K87" s="203" t="s">
        <v>40</v>
      </c>
      <c r="L87" s="203"/>
      <c r="M87" s="203"/>
      <c r="N87" s="203"/>
      <c r="O87" s="203"/>
      <c r="P87" s="2"/>
      <c r="Q87" s="2"/>
    </row>
    <row r="88" spans="1:17" ht="12" hidden="1" customHeight="1" outlineLevel="1">
      <c r="A88" s="2"/>
      <c r="B88" s="2"/>
      <c r="C88" s="4"/>
      <c r="D88" s="4"/>
      <c r="E88" s="4"/>
      <c r="F88" s="4"/>
      <c r="G88" s="10"/>
      <c r="H88" s="2"/>
      <c r="I88" s="6"/>
      <c r="J88" s="8"/>
      <c r="K88" s="11"/>
      <c r="L88" s="11"/>
      <c r="M88" s="11"/>
      <c r="N88" s="11"/>
      <c r="O88" s="10"/>
      <c r="P88" s="2"/>
      <c r="Q88" s="2"/>
    </row>
    <row r="89" spans="1:17" ht="24.95" hidden="1" customHeight="1" outlineLevel="1">
      <c r="A89" s="2"/>
      <c r="B89" s="9">
        <v>3.3</v>
      </c>
      <c r="C89" s="203" t="s">
        <v>41</v>
      </c>
      <c r="D89" s="203"/>
      <c r="E89" s="203"/>
      <c r="F89" s="203"/>
      <c r="G89" s="203"/>
      <c r="H89" s="2"/>
      <c r="I89" s="6"/>
      <c r="J89" s="9">
        <v>4.3</v>
      </c>
      <c r="K89" s="203" t="s">
        <v>42</v>
      </c>
      <c r="L89" s="203"/>
      <c r="M89" s="203"/>
      <c r="N89" s="203"/>
      <c r="O89" s="203"/>
      <c r="P89" s="2"/>
      <c r="Q89" s="2"/>
    </row>
    <row r="90" spans="1:17" ht="12" hidden="1" customHeight="1" outlineLevel="1">
      <c r="A90" s="2"/>
      <c r="B90" s="8"/>
      <c r="C90" s="4"/>
      <c r="D90" s="4"/>
      <c r="E90" s="4"/>
      <c r="F90" s="4"/>
      <c r="G90" s="10"/>
      <c r="H90" s="2"/>
      <c r="I90" s="6"/>
      <c r="J90" s="8"/>
      <c r="K90" s="11"/>
      <c r="L90" s="11"/>
      <c r="M90" s="11"/>
      <c r="N90" s="11"/>
      <c r="O90" s="10"/>
      <c r="P90" s="2"/>
      <c r="Q90" s="2"/>
    </row>
    <row r="91" spans="1:17" ht="24.95" hidden="1" customHeight="1" outlineLevel="1">
      <c r="A91" s="2"/>
      <c r="B91" s="2"/>
      <c r="C91" s="3"/>
      <c r="D91" s="2"/>
      <c r="E91" s="2"/>
      <c r="F91" s="2"/>
      <c r="G91" s="2"/>
      <c r="H91" s="2"/>
      <c r="I91" s="6"/>
      <c r="J91" s="9">
        <v>4.4000000000000004</v>
      </c>
      <c r="K91" s="203" t="s">
        <v>43</v>
      </c>
      <c r="L91" s="203"/>
      <c r="M91" s="203"/>
      <c r="N91" s="203"/>
      <c r="O91" s="203"/>
      <c r="P91" s="2"/>
      <c r="Q91" s="2"/>
    </row>
    <row r="92" spans="1:17" ht="12" customHeight="1" collapsed="1">
      <c r="A92" s="2"/>
      <c r="B92" s="2"/>
      <c r="C92" s="3"/>
      <c r="D92" s="2"/>
      <c r="E92" s="2"/>
      <c r="F92" s="2"/>
      <c r="G92" s="2"/>
      <c r="H92" s="2"/>
      <c r="I92" s="6"/>
      <c r="J92" s="8"/>
      <c r="K92" s="11"/>
      <c r="L92" s="11"/>
      <c r="M92" s="11"/>
      <c r="N92" s="11"/>
      <c r="O92" s="10"/>
      <c r="P92" s="2"/>
      <c r="Q92" s="2"/>
    </row>
    <row r="93" spans="1:17" ht="24.95" customHeight="1">
      <c r="A93" s="2"/>
      <c r="B93" s="205" t="s">
        <v>17</v>
      </c>
      <c r="C93" s="205"/>
      <c r="D93" s="205"/>
      <c r="E93" s="205"/>
      <c r="F93" s="205"/>
      <c r="G93" s="205"/>
      <c r="H93" s="2"/>
      <c r="I93" s="6"/>
      <c r="J93" s="205" t="s">
        <v>17</v>
      </c>
      <c r="K93" s="205"/>
      <c r="L93" s="205"/>
      <c r="M93" s="205"/>
      <c r="N93" s="205"/>
      <c r="O93" s="205"/>
      <c r="P93" s="2"/>
      <c r="Q93" s="2"/>
    </row>
    <row r="94" spans="1:17" ht="12" hidden="1" customHeight="1" outlineLevel="1">
      <c r="A94" s="2"/>
      <c r="B94" s="2"/>
      <c r="C94" s="3"/>
      <c r="D94" s="2"/>
      <c r="E94" s="2"/>
      <c r="F94" s="2"/>
      <c r="G94" s="2"/>
      <c r="H94" s="2"/>
      <c r="I94" s="6"/>
      <c r="J94" s="3"/>
      <c r="K94" s="2"/>
      <c r="L94" s="2"/>
      <c r="M94" s="2"/>
      <c r="N94" s="2"/>
      <c r="O94" s="2"/>
      <c r="P94" s="2"/>
      <c r="Q94" s="2"/>
    </row>
    <row r="95" spans="1:17" ht="24.95" hidden="1" customHeight="1" outlineLevel="1">
      <c r="A95" s="2"/>
      <c r="B95" s="9">
        <v>3.1</v>
      </c>
      <c r="C95" s="203" t="s">
        <v>37</v>
      </c>
      <c r="D95" s="203"/>
      <c r="E95" s="203"/>
      <c r="F95" s="203"/>
      <c r="G95" s="203"/>
      <c r="H95" s="2"/>
      <c r="I95" s="6"/>
      <c r="J95" s="9">
        <v>4.0999999999999996</v>
      </c>
      <c r="K95" s="203" t="s">
        <v>44</v>
      </c>
      <c r="L95" s="203"/>
      <c r="M95" s="203"/>
      <c r="N95" s="203"/>
      <c r="O95" s="203"/>
      <c r="P95" s="2"/>
      <c r="Q95" s="2"/>
    </row>
    <row r="96" spans="1:17" ht="12" hidden="1" customHeight="1" outlineLevel="1">
      <c r="A96" s="2"/>
      <c r="B96" s="2"/>
      <c r="C96" s="4"/>
      <c r="D96" s="4"/>
      <c r="E96" s="4"/>
      <c r="F96" s="4"/>
      <c r="G96" s="10"/>
      <c r="H96" s="2"/>
      <c r="I96" s="6"/>
      <c r="J96" s="8"/>
      <c r="K96" s="11"/>
      <c r="L96" s="11"/>
      <c r="M96" s="11"/>
      <c r="N96" s="11"/>
      <c r="O96" s="10"/>
      <c r="P96" s="2"/>
      <c r="Q96" s="2"/>
    </row>
    <row r="97" spans="1:17" ht="24.95" hidden="1" customHeight="1" outlineLevel="1">
      <c r="A97" s="2"/>
      <c r="B97" s="9">
        <v>3.2</v>
      </c>
      <c r="C97" s="203"/>
      <c r="D97" s="203"/>
      <c r="E97" s="203"/>
      <c r="F97" s="203"/>
      <c r="G97" s="203"/>
      <c r="H97" s="2"/>
      <c r="I97" s="6"/>
      <c r="J97" s="9">
        <v>4.2</v>
      </c>
      <c r="K97" s="203"/>
      <c r="L97" s="203"/>
      <c r="M97" s="203"/>
      <c r="N97" s="203"/>
      <c r="O97" s="203"/>
      <c r="P97" s="2"/>
      <c r="Q97" s="2"/>
    </row>
    <row r="98" spans="1:17" ht="12" hidden="1" customHeight="1" outlineLevel="1">
      <c r="A98" s="2"/>
      <c r="B98" s="2"/>
      <c r="C98" s="4"/>
      <c r="D98" s="4"/>
      <c r="E98" s="4"/>
      <c r="F98" s="4"/>
      <c r="G98" s="10"/>
      <c r="H98" s="2"/>
      <c r="I98" s="6"/>
      <c r="J98" s="8"/>
      <c r="K98" s="11"/>
      <c r="L98" s="11"/>
      <c r="M98" s="11"/>
      <c r="N98" s="11"/>
      <c r="O98" s="10"/>
      <c r="P98" s="2"/>
      <c r="Q98" s="2"/>
    </row>
    <row r="99" spans="1:17" ht="24.95" hidden="1" customHeight="1" outlineLevel="1">
      <c r="A99" s="2"/>
      <c r="B99" s="9">
        <v>3.3</v>
      </c>
      <c r="C99" s="203" t="s">
        <v>39</v>
      </c>
      <c r="D99" s="203"/>
      <c r="E99" s="203"/>
      <c r="F99" s="203"/>
      <c r="G99" s="203"/>
      <c r="H99" s="2"/>
      <c r="I99" s="6"/>
      <c r="J99" s="9">
        <v>4.3</v>
      </c>
      <c r="K99" s="203" t="s">
        <v>45</v>
      </c>
      <c r="L99" s="203"/>
      <c r="M99" s="203"/>
      <c r="N99" s="203"/>
      <c r="O99" s="203"/>
      <c r="P99" s="2"/>
      <c r="Q99" s="2"/>
    </row>
    <row r="100" spans="1:17" ht="12" hidden="1" customHeight="1" outlineLevel="1">
      <c r="A100" s="2"/>
      <c r="B100" s="8"/>
      <c r="C100" s="4"/>
      <c r="D100" s="4"/>
      <c r="E100" s="4"/>
      <c r="F100" s="4"/>
      <c r="G100" s="10"/>
      <c r="H100" s="2"/>
      <c r="I100" s="6"/>
      <c r="J100" s="8"/>
      <c r="K100" s="11"/>
      <c r="L100" s="11"/>
      <c r="M100" s="11"/>
      <c r="N100" s="11"/>
      <c r="O100" s="10"/>
      <c r="P100" s="2"/>
      <c r="Q100" s="2"/>
    </row>
    <row r="101" spans="1:17" ht="24.95" hidden="1" customHeight="1" outlineLevel="1">
      <c r="A101" s="2"/>
      <c r="B101" s="2"/>
      <c r="C101" s="3"/>
      <c r="D101" s="2"/>
      <c r="E101" s="2"/>
      <c r="F101" s="2"/>
      <c r="G101" s="2"/>
      <c r="H101" s="2"/>
      <c r="I101" s="6"/>
      <c r="J101" s="9">
        <v>4.4000000000000004</v>
      </c>
      <c r="K101" s="203" t="s">
        <v>46</v>
      </c>
      <c r="L101" s="203"/>
      <c r="M101" s="203"/>
      <c r="N101" s="203"/>
      <c r="O101" s="203"/>
      <c r="P101" s="2"/>
      <c r="Q101" s="2"/>
    </row>
    <row r="102" spans="1:17" ht="12" customHeight="1" collapsed="1">
      <c r="A102" s="2"/>
      <c r="B102" s="2"/>
      <c r="C102" s="3"/>
      <c r="D102" s="2"/>
      <c r="E102" s="2"/>
      <c r="F102" s="2"/>
      <c r="G102" s="2"/>
      <c r="H102" s="2"/>
      <c r="I102" s="6"/>
      <c r="J102" s="3"/>
      <c r="K102" s="2"/>
      <c r="L102" s="2"/>
      <c r="M102" s="2"/>
      <c r="N102" s="2"/>
      <c r="O102" s="2"/>
      <c r="P102" s="2"/>
      <c r="Q102" s="2"/>
    </row>
    <row r="103" spans="1:17" ht="24.95" customHeight="1">
      <c r="A103" s="2"/>
      <c r="B103" s="205" t="s">
        <v>26</v>
      </c>
      <c r="C103" s="205"/>
      <c r="D103" s="205"/>
      <c r="E103" s="205"/>
      <c r="F103" s="205"/>
      <c r="G103" s="205"/>
      <c r="H103" s="2"/>
      <c r="I103" s="6"/>
      <c r="J103" s="205" t="s">
        <v>26</v>
      </c>
      <c r="K103" s="205"/>
      <c r="L103" s="205"/>
      <c r="M103" s="205"/>
      <c r="N103" s="205"/>
      <c r="O103" s="205"/>
      <c r="P103" s="2"/>
      <c r="Q103" s="2"/>
    </row>
    <row r="104" spans="1:17" ht="12" hidden="1" customHeight="1" outlineLevel="1">
      <c r="A104" s="2"/>
      <c r="B104" s="2"/>
      <c r="C104" s="3"/>
      <c r="D104" s="2"/>
      <c r="E104" s="2"/>
      <c r="F104" s="2"/>
      <c r="G104" s="2"/>
      <c r="H104" s="2"/>
      <c r="I104" s="6"/>
      <c r="J104" s="3"/>
      <c r="K104" s="2"/>
      <c r="L104" s="2"/>
      <c r="M104" s="2"/>
      <c r="N104" s="2"/>
      <c r="O104" s="2"/>
      <c r="P104" s="2"/>
      <c r="Q104" s="2"/>
    </row>
    <row r="105" spans="1:17" ht="24.95" hidden="1" customHeight="1" outlineLevel="1">
      <c r="A105" s="2"/>
      <c r="B105" s="9">
        <v>3.1</v>
      </c>
      <c r="C105" s="203" t="s">
        <v>47</v>
      </c>
      <c r="D105" s="203"/>
      <c r="E105" s="203"/>
      <c r="F105" s="203"/>
      <c r="G105" s="203"/>
      <c r="H105" s="2"/>
      <c r="I105" s="6"/>
      <c r="J105" s="9">
        <v>4.0999999999999996</v>
      </c>
      <c r="K105" s="203" t="s">
        <v>48</v>
      </c>
      <c r="L105" s="203"/>
      <c r="M105" s="203"/>
      <c r="N105" s="203"/>
      <c r="O105" s="203"/>
      <c r="P105" s="2"/>
      <c r="Q105" s="2"/>
    </row>
    <row r="106" spans="1:17" ht="12" hidden="1" customHeight="1" outlineLevel="1">
      <c r="B106" s="2"/>
      <c r="C106" s="4"/>
      <c r="D106" s="4"/>
      <c r="E106" s="4"/>
      <c r="F106" s="4"/>
      <c r="G106" s="10"/>
      <c r="H106" s="2"/>
      <c r="I106" s="2"/>
      <c r="J106" s="8"/>
      <c r="K106" s="11"/>
      <c r="L106" s="11"/>
      <c r="M106" s="11"/>
      <c r="N106" s="11"/>
      <c r="O106" s="10"/>
      <c r="P106" s="2"/>
      <c r="Q106" s="2"/>
    </row>
    <row r="107" spans="1:17" ht="24.95" hidden="1" customHeight="1" outlineLevel="1">
      <c r="A107" s="2"/>
      <c r="B107" s="9">
        <v>3.2</v>
      </c>
      <c r="C107" s="203" t="s">
        <v>49</v>
      </c>
      <c r="D107" s="203"/>
      <c r="E107" s="203"/>
      <c r="F107" s="203"/>
      <c r="G107" s="203"/>
      <c r="H107" s="2"/>
      <c r="I107" s="6"/>
      <c r="J107" s="9">
        <v>4.2</v>
      </c>
      <c r="K107" s="203" t="s">
        <v>50</v>
      </c>
      <c r="L107" s="203"/>
      <c r="M107" s="203"/>
      <c r="N107" s="203"/>
      <c r="O107" s="203"/>
      <c r="P107" s="2"/>
      <c r="Q107" s="2"/>
    </row>
    <row r="108" spans="1:17" ht="12" hidden="1" customHeight="1" outlineLevel="1">
      <c r="A108" s="2"/>
      <c r="B108" s="2"/>
      <c r="C108" s="4"/>
      <c r="D108" s="4"/>
      <c r="E108" s="4"/>
      <c r="F108" s="4"/>
      <c r="G108" s="10"/>
      <c r="H108" s="2"/>
      <c r="I108" s="2"/>
      <c r="J108" s="8"/>
      <c r="K108" s="11"/>
      <c r="L108" s="11"/>
      <c r="M108" s="11"/>
      <c r="N108" s="11"/>
      <c r="O108" s="10"/>
      <c r="P108" s="2"/>
      <c r="Q108" s="2"/>
    </row>
    <row r="109" spans="1:17" ht="24.95" hidden="1" customHeight="1" outlineLevel="1">
      <c r="A109" s="2"/>
      <c r="B109" s="9">
        <v>3.3</v>
      </c>
      <c r="C109" s="203" t="s">
        <v>51</v>
      </c>
      <c r="D109" s="203"/>
      <c r="E109" s="203"/>
      <c r="F109" s="203"/>
      <c r="G109" s="203"/>
      <c r="H109" s="2"/>
      <c r="I109" s="2"/>
      <c r="J109" s="9">
        <v>4.3</v>
      </c>
      <c r="K109" s="203" t="s">
        <v>52</v>
      </c>
      <c r="L109" s="203"/>
      <c r="M109" s="203"/>
      <c r="N109" s="203"/>
      <c r="O109" s="203"/>
      <c r="P109" s="2"/>
      <c r="Q109" s="2"/>
    </row>
    <row r="110" spans="1:17" ht="12" hidden="1" customHeight="1" outlineLevel="1">
      <c r="A110" s="2"/>
      <c r="B110" s="2"/>
      <c r="C110" s="4"/>
      <c r="D110" s="4"/>
      <c r="E110" s="4"/>
      <c r="F110" s="4"/>
      <c r="G110" s="10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4.95" hidden="1" customHeight="1" outlineLevel="1">
      <c r="A111" s="2"/>
      <c r="B111" s="9">
        <v>3.4</v>
      </c>
      <c r="C111" s="203" t="s">
        <v>53</v>
      </c>
      <c r="D111" s="203"/>
      <c r="E111" s="203"/>
      <c r="F111" s="203"/>
      <c r="G111" s="203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2" hidden="1" customHeight="1" outlineLevel="1">
      <c r="A112" s="2"/>
      <c r="B112" s="2"/>
      <c r="C112" s="4"/>
      <c r="D112" s="4"/>
      <c r="E112" s="4"/>
      <c r="F112" s="4"/>
      <c r="G112" s="10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4.95" hidden="1" customHeight="1" outlineLevel="1">
      <c r="A113" s="2"/>
      <c r="B113" s="9">
        <v>3.5</v>
      </c>
      <c r="C113" s="203" t="s">
        <v>54</v>
      </c>
      <c r="D113" s="203"/>
      <c r="E113" s="203"/>
      <c r="F113" s="203"/>
      <c r="G113" s="203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2" customHeight="1" collapsed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50.1" customHeight="1">
      <c r="A115" s="2"/>
      <c r="B115" s="5">
        <v>5</v>
      </c>
      <c r="C115" s="207" t="s">
        <v>55</v>
      </c>
      <c r="D115" s="207"/>
      <c r="E115" s="207"/>
      <c r="F115" s="207"/>
      <c r="G115" s="207"/>
      <c r="H115" s="2"/>
      <c r="I115" s="2"/>
      <c r="J115" s="5">
        <v>6</v>
      </c>
      <c r="K115" s="207" t="s">
        <v>56</v>
      </c>
      <c r="L115" s="207"/>
      <c r="M115" s="207"/>
      <c r="N115" s="207"/>
      <c r="O115" s="207"/>
      <c r="P115" s="2"/>
      <c r="Q115" s="2"/>
    </row>
    <row r="116" spans="1:17" ht="12" customHeight="1">
      <c r="A116" s="2"/>
      <c r="B116" s="6"/>
      <c r="C116" s="4"/>
      <c r="D116" s="4"/>
      <c r="E116" s="4"/>
      <c r="F116" s="4"/>
      <c r="G116" s="7"/>
      <c r="H116" s="2"/>
      <c r="I116" s="6"/>
      <c r="J116" s="8"/>
      <c r="K116" s="4"/>
      <c r="L116" s="4"/>
      <c r="M116" s="4"/>
      <c r="N116" s="2"/>
      <c r="O116" s="2"/>
      <c r="P116" s="2"/>
      <c r="Q116" s="2"/>
    </row>
    <row r="117" spans="1:17" ht="24.95" customHeight="1">
      <c r="A117" s="2"/>
      <c r="B117" s="205" t="s">
        <v>5</v>
      </c>
      <c r="C117" s="205"/>
      <c r="D117" s="205"/>
      <c r="E117" s="205"/>
      <c r="F117" s="205"/>
      <c r="G117" s="205"/>
      <c r="H117" s="2"/>
      <c r="I117" s="6"/>
      <c r="J117" s="205" t="s">
        <v>5</v>
      </c>
      <c r="K117" s="205"/>
      <c r="L117" s="205"/>
      <c r="M117" s="205"/>
      <c r="N117" s="205"/>
      <c r="O117" s="205"/>
      <c r="P117" s="2"/>
      <c r="Q117" s="2"/>
    </row>
    <row r="118" spans="1:17" ht="12" hidden="1" customHeight="1" outlineLevel="1">
      <c r="A118" s="2"/>
      <c r="B118" s="2"/>
      <c r="C118" s="3"/>
      <c r="D118" s="2"/>
      <c r="E118" s="2"/>
      <c r="F118" s="2"/>
      <c r="G118" s="2"/>
      <c r="H118" s="2"/>
      <c r="I118" s="6"/>
      <c r="J118" s="8"/>
      <c r="K118" s="2"/>
      <c r="L118" s="2"/>
      <c r="M118" s="2"/>
      <c r="N118" s="2"/>
      <c r="O118" s="2"/>
      <c r="P118" s="2"/>
      <c r="Q118" s="2"/>
    </row>
    <row r="119" spans="1:17" ht="24.95" hidden="1" customHeight="1" outlineLevel="1">
      <c r="A119" s="2"/>
      <c r="B119" s="9">
        <v>5.0999999999999996</v>
      </c>
      <c r="C119" s="203"/>
      <c r="D119" s="203"/>
      <c r="E119" s="203"/>
      <c r="F119" s="203"/>
      <c r="G119" s="203"/>
      <c r="H119" s="2"/>
      <c r="I119" s="6"/>
      <c r="J119" s="9">
        <v>6.1</v>
      </c>
      <c r="K119" s="203" t="s">
        <v>57</v>
      </c>
      <c r="L119" s="203"/>
      <c r="M119" s="203"/>
      <c r="N119" s="203"/>
      <c r="O119" s="203"/>
      <c r="P119" s="2"/>
      <c r="Q119" s="2"/>
    </row>
    <row r="120" spans="1:17" ht="12" hidden="1" customHeight="1" outlineLevel="1">
      <c r="A120" s="2"/>
      <c r="B120" s="8"/>
      <c r="C120" s="4"/>
      <c r="D120" s="4"/>
      <c r="E120" s="4"/>
      <c r="F120" s="4"/>
      <c r="G120" s="10"/>
      <c r="H120" s="2"/>
      <c r="I120" s="6"/>
      <c r="J120" s="3"/>
      <c r="K120" s="11"/>
      <c r="L120" s="11"/>
      <c r="M120" s="11"/>
      <c r="N120" s="11"/>
      <c r="O120" s="10"/>
      <c r="P120" s="2"/>
      <c r="Q120" s="2"/>
    </row>
    <row r="121" spans="1:17" ht="24.95" hidden="1" customHeight="1" outlineLevel="1">
      <c r="A121" s="2"/>
      <c r="B121" s="9">
        <v>5.2</v>
      </c>
      <c r="C121" s="203"/>
      <c r="D121" s="203"/>
      <c r="E121" s="203"/>
      <c r="F121" s="203"/>
      <c r="G121" s="203"/>
      <c r="H121" s="2"/>
      <c r="I121" s="6"/>
      <c r="J121" s="9">
        <v>6.2</v>
      </c>
      <c r="K121" s="203" t="s">
        <v>58</v>
      </c>
      <c r="L121" s="203"/>
      <c r="M121" s="203"/>
      <c r="N121" s="203"/>
      <c r="O121" s="203"/>
      <c r="P121" s="2"/>
      <c r="Q121" s="2"/>
    </row>
    <row r="122" spans="1:17" ht="12" hidden="1" customHeight="1" outlineLevel="1">
      <c r="A122" s="2"/>
      <c r="B122" s="8"/>
      <c r="C122" s="4"/>
      <c r="D122" s="4"/>
      <c r="E122" s="4"/>
      <c r="F122" s="4"/>
      <c r="G122" s="10"/>
      <c r="H122" s="2"/>
      <c r="I122" s="6"/>
      <c r="J122" s="8"/>
      <c r="K122" s="11"/>
      <c r="L122" s="11"/>
      <c r="M122" s="11"/>
      <c r="N122" s="11"/>
      <c r="O122" s="10"/>
      <c r="P122" s="2"/>
      <c r="Q122" s="2"/>
    </row>
    <row r="123" spans="1:17" ht="24.95" hidden="1" customHeight="1" outlineLevel="1">
      <c r="A123" s="2"/>
      <c r="B123" s="9">
        <v>5.3</v>
      </c>
      <c r="C123" s="203"/>
      <c r="D123" s="203"/>
      <c r="E123" s="203"/>
      <c r="F123" s="203"/>
      <c r="G123" s="203"/>
      <c r="H123" s="2"/>
      <c r="I123" s="6"/>
      <c r="J123" s="9">
        <v>6.3</v>
      </c>
      <c r="K123" s="203"/>
      <c r="L123" s="203"/>
      <c r="M123" s="203"/>
      <c r="N123" s="203"/>
      <c r="O123" s="203"/>
      <c r="P123" s="2"/>
      <c r="Q123" s="2"/>
    </row>
    <row r="124" spans="1:17" ht="12" hidden="1" customHeight="1" outlineLevel="1">
      <c r="A124" s="2"/>
      <c r="B124" s="8"/>
      <c r="C124" s="3"/>
      <c r="D124" s="2"/>
      <c r="E124" s="2"/>
      <c r="F124" s="2"/>
      <c r="G124" s="2"/>
      <c r="H124" s="2"/>
      <c r="I124" s="6"/>
      <c r="J124" s="3"/>
      <c r="K124" s="2"/>
      <c r="L124" s="2"/>
      <c r="M124" s="2"/>
      <c r="N124" s="2"/>
      <c r="O124" s="2"/>
      <c r="P124" s="2"/>
      <c r="Q124" s="2"/>
    </row>
    <row r="125" spans="1:17" ht="24.95" hidden="1" customHeight="1" outlineLevel="1">
      <c r="A125" s="2"/>
      <c r="B125" s="9">
        <v>5.4</v>
      </c>
      <c r="C125" s="203" t="s">
        <v>59</v>
      </c>
      <c r="D125" s="203"/>
      <c r="E125" s="203"/>
      <c r="F125" s="203"/>
      <c r="G125" s="203"/>
      <c r="H125" s="2"/>
      <c r="I125" s="6"/>
      <c r="J125" s="9">
        <v>6.4</v>
      </c>
      <c r="K125" s="203"/>
      <c r="L125" s="203"/>
      <c r="M125" s="203"/>
      <c r="N125" s="203"/>
      <c r="O125" s="203"/>
      <c r="P125" s="2"/>
      <c r="Q125" s="2"/>
    </row>
    <row r="126" spans="1:17" ht="12" hidden="1" customHeight="1" outlineLevel="1">
      <c r="A126" s="2"/>
      <c r="B126" s="8"/>
      <c r="C126" s="4"/>
      <c r="D126" s="4"/>
      <c r="E126" s="4"/>
      <c r="F126" s="4"/>
      <c r="G126" s="10"/>
      <c r="H126" s="2"/>
      <c r="I126" s="6"/>
      <c r="J126" s="8"/>
      <c r="K126" s="11"/>
      <c r="L126" s="11"/>
      <c r="M126" s="11"/>
      <c r="N126" s="11"/>
      <c r="O126" s="10"/>
      <c r="P126" s="2"/>
      <c r="Q126" s="2"/>
    </row>
    <row r="127" spans="1:17" ht="24.95" hidden="1" customHeight="1" outlineLevel="1">
      <c r="A127" s="2"/>
      <c r="B127" s="9">
        <v>5.5</v>
      </c>
      <c r="C127" s="203" t="s">
        <v>60</v>
      </c>
      <c r="D127" s="203"/>
      <c r="E127" s="203"/>
      <c r="F127" s="203"/>
      <c r="G127" s="203"/>
      <c r="H127" s="2"/>
      <c r="I127" s="6"/>
      <c r="J127" s="9">
        <v>6.5</v>
      </c>
      <c r="K127" s="203" t="s">
        <v>61</v>
      </c>
      <c r="L127" s="203"/>
      <c r="M127" s="203"/>
      <c r="N127" s="203"/>
      <c r="O127" s="203"/>
      <c r="P127" s="2"/>
      <c r="Q127" s="2"/>
    </row>
    <row r="128" spans="1:17" ht="12" hidden="1" customHeight="1" outlineLevel="1">
      <c r="A128" s="2"/>
      <c r="B128" s="8"/>
      <c r="C128" s="4"/>
      <c r="D128" s="4"/>
      <c r="E128" s="4"/>
      <c r="F128" s="4"/>
      <c r="G128" s="10"/>
      <c r="H128" s="2"/>
      <c r="I128" s="6"/>
      <c r="J128" s="3"/>
      <c r="K128" s="11"/>
      <c r="L128" s="11"/>
      <c r="M128" s="11"/>
      <c r="N128" s="11"/>
      <c r="O128" s="10"/>
      <c r="P128" s="2"/>
      <c r="Q128" s="2"/>
    </row>
    <row r="129" spans="1:17" ht="24.95" hidden="1" customHeight="1" outlineLevel="1">
      <c r="A129" s="2"/>
      <c r="B129" s="9">
        <v>5.6</v>
      </c>
      <c r="C129" s="203"/>
      <c r="D129" s="203"/>
      <c r="E129" s="203"/>
      <c r="F129" s="203"/>
      <c r="G129" s="203"/>
      <c r="H129" s="2"/>
      <c r="I129" s="6"/>
      <c r="J129" s="9">
        <v>6.6</v>
      </c>
      <c r="K129" s="203"/>
      <c r="L129" s="203"/>
      <c r="M129" s="203"/>
      <c r="N129" s="203"/>
      <c r="O129" s="203"/>
      <c r="P129" s="2"/>
      <c r="Q129" s="2"/>
    </row>
    <row r="130" spans="1:17" ht="12" hidden="1" customHeight="1" outlineLevel="1">
      <c r="A130" s="2"/>
      <c r="B130" s="8"/>
      <c r="C130" s="4"/>
      <c r="D130" s="4"/>
      <c r="E130" s="4"/>
      <c r="F130" s="4"/>
      <c r="G130" s="10"/>
      <c r="H130" s="2"/>
      <c r="I130" s="6"/>
      <c r="J130" s="8"/>
      <c r="K130" s="2"/>
      <c r="L130" s="2"/>
      <c r="M130" s="2"/>
      <c r="N130" s="2"/>
      <c r="O130" s="2"/>
      <c r="P130" s="2"/>
      <c r="Q130" s="2"/>
    </row>
    <row r="131" spans="1:17" ht="24.95" hidden="1" customHeight="1" outlineLevel="1">
      <c r="A131" s="2"/>
      <c r="B131" s="9">
        <v>5.7</v>
      </c>
      <c r="C131" s="203"/>
      <c r="D131" s="203"/>
      <c r="E131" s="203"/>
      <c r="F131" s="203"/>
      <c r="G131" s="203"/>
      <c r="H131" s="2"/>
      <c r="I131" s="6"/>
      <c r="J131" s="9">
        <v>6.7</v>
      </c>
      <c r="K131" s="203"/>
      <c r="L131" s="203"/>
      <c r="M131" s="203"/>
      <c r="N131" s="203"/>
      <c r="O131" s="203"/>
      <c r="P131" s="2"/>
      <c r="Q131" s="2"/>
    </row>
    <row r="132" spans="1:17" ht="12" hidden="1" customHeight="1" outlineLevel="1">
      <c r="A132" s="2"/>
      <c r="B132" s="2"/>
      <c r="C132" s="3"/>
      <c r="D132" s="2"/>
      <c r="E132" s="2"/>
      <c r="F132" s="2"/>
      <c r="G132" s="2"/>
      <c r="H132" s="2"/>
      <c r="I132" s="6"/>
      <c r="J132" s="3"/>
      <c r="K132" s="11"/>
      <c r="L132" s="11"/>
      <c r="M132" s="11"/>
      <c r="N132" s="11"/>
      <c r="O132" s="10"/>
      <c r="P132" s="2"/>
      <c r="Q132" s="2"/>
    </row>
    <row r="133" spans="1:17" ht="24.95" hidden="1" customHeight="1" outlineLevel="1">
      <c r="A133" s="2"/>
      <c r="B133" s="2"/>
      <c r="C133" s="3"/>
      <c r="D133" s="2"/>
      <c r="E133" s="2"/>
      <c r="F133" s="2"/>
      <c r="G133" s="2"/>
      <c r="H133" s="2"/>
      <c r="I133" s="6"/>
      <c r="J133" s="9">
        <v>6.8</v>
      </c>
      <c r="K133" s="203"/>
      <c r="L133" s="203"/>
      <c r="M133" s="203"/>
      <c r="N133" s="203"/>
      <c r="O133" s="203"/>
      <c r="P133" s="2"/>
      <c r="Q133" s="2"/>
    </row>
    <row r="134" spans="1:17" ht="12" customHeight="1" collapsed="1">
      <c r="A134" s="2"/>
      <c r="B134" s="2"/>
      <c r="C134" s="3"/>
      <c r="D134" s="2"/>
      <c r="E134" s="2"/>
      <c r="F134" s="2"/>
      <c r="G134" s="2"/>
      <c r="H134" s="2"/>
      <c r="I134" s="6"/>
      <c r="J134" s="8"/>
      <c r="K134" s="11"/>
      <c r="L134" s="11"/>
      <c r="M134" s="11"/>
      <c r="N134" s="11"/>
      <c r="O134" s="10"/>
      <c r="P134" s="2"/>
      <c r="Q134" s="2"/>
    </row>
    <row r="135" spans="1:17" ht="24.95" customHeight="1">
      <c r="A135" s="2"/>
      <c r="B135" s="205" t="s">
        <v>17</v>
      </c>
      <c r="C135" s="205"/>
      <c r="D135" s="205"/>
      <c r="E135" s="205"/>
      <c r="F135" s="205"/>
      <c r="G135" s="205"/>
      <c r="H135" s="2"/>
      <c r="I135" s="6"/>
      <c r="J135" s="205" t="s">
        <v>17</v>
      </c>
      <c r="K135" s="205"/>
      <c r="L135" s="205"/>
      <c r="M135" s="205"/>
      <c r="N135" s="205"/>
      <c r="O135" s="205"/>
      <c r="P135" s="2"/>
      <c r="Q135" s="2"/>
    </row>
    <row r="136" spans="1:17" ht="12" hidden="1" customHeight="1" outlineLevel="1">
      <c r="A136" s="2"/>
      <c r="B136" s="2"/>
      <c r="C136" s="3"/>
      <c r="D136" s="2"/>
      <c r="E136" s="2"/>
      <c r="F136" s="2"/>
      <c r="G136" s="2"/>
      <c r="H136" s="2"/>
      <c r="I136" s="6"/>
      <c r="J136" s="8"/>
      <c r="K136" s="2"/>
      <c r="L136" s="2"/>
      <c r="M136" s="2"/>
      <c r="N136" s="2"/>
      <c r="O136" s="2"/>
      <c r="P136" s="2"/>
      <c r="Q136" s="2"/>
    </row>
    <row r="137" spans="1:17" ht="24.95" hidden="1" customHeight="1" outlineLevel="1">
      <c r="A137" s="2"/>
      <c r="B137" s="9">
        <v>5.0999999999999996</v>
      </c>
      <c r="C137" s="203"/>
      <c r="D137" s="203"/>
      <c r="E137" s="203"/>
      <c r="F137" s="203"/>
      <c r="G137" s="203"/>
      <c r="H137" s="2"/>
      <c r="I137" s="6"/>
      <c r="J137" s="9">
        <v>6.1</v>
      </c>
      <c r="K137" s="203" t="s">
        <v>57</v>
      </c>
      <c r="L137" s="203"/>
      <c r="M137" s="203"/>
      <c r="N137" s="203"/>
      <c r="O137" s="203"/>
      <c r="P137" s="2"/>
      <c r="Q137" s="2"/>
    </row>
    <row r="138" spans="1:17" ht="12" hidden="1" customHeight="1" outlineLevel="1">
      <c r="A138" s="2"/>
      <c r="B138" s="8"/>
      <c r="C138" s="4"/>
      <c r="D138" s="4"/>
      <c r="E138" s="4"/>
      <c r="F138" s="4"/>
      <c r="G138" s="10"/>
      <c r="H138" s="2"/>
      <c r="I138" s="6"/>
      <c r="J138" s="3"/>
      <c r="K138" s="11"/>
      <c r="L138" s="11"/>
      <c r="M138" s="11"/>
      <c r="N138" s="11"/>
      <c r="O138" s="10"/>
      <c r="P138" s="2"/>
      <c r="Q138" s="2"/>
    </row>
    <row r="139" spans="1:17" ht="24.95" hidden="1" customHeight="1" outlineLevel="1">
      <c r="A139" s="2"/>
      <c r="B139" s="9">
        <v>5.2</v>
      </c>
      <c r="C139" s="203"/>
      <c r="D139" s="203"/>
      <c r="E139" s="203"/>
      <c r="F139" s="203"/>
      <c r="G139" s="203"/>
      <c r="H139" s="2"/>
      <c r="I139" s="6"/>
      <c r="J139" s="9">
        <v>6.2</v>
      </c>
      <c r="K139" s="203" t="s">
        <v>58</v>
      </c>
      <c r="L139" s="203"/>
      <c r="M139" s="203"/>
      <c r="N139" s="203"/>
      <c r="O139" s="203"/>
      <c r="P139" s="2"/>
      <c r="Q139" s="2"/>
    </row>
    <row r="140" spans="1:17" ht="12" hidden="1" customHeight="1" outlineLevel="1">
      <c r="A140" s="2"/>
      <c r="B140" s="8"/>
      <c r="C140" s="4"/>
      <c r="D140" s="4"/>
      <c r="E140" s="4"/>
      <c r="F140" s="4"/>
      <c r="G140" s="10"/>
      <c r="J140" s="8"/>
      <c r="K140" s="11"/>
      <c r="L140" s="11"/>
      <c r="M140" s="11"/>
      <c r="N140" s="11"/>
      <c r="O140" s="10"/>
      <c r="P140" s="2"/>
      <c r="Q140" s="2"/>
    </row>
    <row r="141" spans="1:17" ht="24.95" hidden="1" customHeight="1" outlineLevel="1">
      <c r="A141" s="2"/>
      <c r="B141" s="9">
        <v>5.3</v>
      </c>
      <c r="C141" s="203"/>
      <c r="D141" s="203"/>
      <c r="E141" s="203"/>
      <c r="F141" s="203"/>
      <c r="G141" s="203"/>
      <c r="H141" s="2"/>
      <c r="I141" s="6"/>
      <c r="J141" s="9">
        <v>6.3</v>
      </c>
      <c r="K141" s="203"/>
      <c r="L141" s="203"/>
      <c r="M141" s="203"/>
      <c r="N141" s="203"/>
      <c r="O141" s="203"/>
      <c r="P141" s="2"/>
      <c r="Q141" s="2"/>
    </row>
    <row r="142" spans="1:17" ht="12" hidden="1" customHeight="1" outlineLevel="1">
      <c r="A142" s="2"/>
      <c r="B142" s="8"/>
      <c r="C142" s="3"/>
      <c r="D142" s="2"/>
      <c r="E142" s="2"/>
      <c r="F142" s="2"/>
      <c r="G142" s="2"/>
      <c r="H142" s="2"/>
      <c r="I142" s="6"/>
      <c r="J142" s="3"/>
      <c r="K142" s="2"/>
      <c r="L142" s="2"/>
      <c r="M142" s="2"/>
      <c r="N142" s="2"/>
      <c r="O142" s="2"/>
      <c r="P142" s="2"/>
      <c r="Q142" s="2"/>
    </row>
    <row r="143" spans="1:17" ht="24.95" hidden="1" customHeight="1" outlineLevel="1">
      <c r="A143" s="2"/>
      <c r="B143" s="9">
        <v>5.4</v>
      </c>
      <c r="C143" s="203" t="s">
        <v>59</v>
      </c>
      <c r="D143" s="203"/>
      <c r="E143" s="203"/>
      <c r="F143" s="203"/>
      <c r="G143" s="203"/>
      <c r="H143" s="2"/>
      <c r="I143" s="6"/>
      <c r="J143" s="9">
        <v>6.4</v>
      </c>
      <c r="K143" s="203"/>
      <c r="L143" s="203"/>
      <c r="M143" s="203"/>
      <c r="N143" s="203"/>
      <c r="O143" s="203"/>
      <c r="P143" s="2"/>
      <c r="Q143" s="2"/>
    </row>
    <row r="144" spans="1:17" ht="12" hidden="1" customHeight="1" outlineLevel="1">
      <c r="A144" s="2"/>
      <c r="B144" s="8"/>
      <c r="C144" s="4"/>
      <c r="D144" s="4"/>
      <c r="E144" s="4"/>
      <c r="F144" s="4"/>
      <c r="G144" s="10"/>
      <c r="H144" s="2"/>
      <c r="I144" s="6"/>
      <c r="J144" s="8"/>
      <c r="K144" s="11"/>
      <c r="L144" s="11"/>
      <c r="M144" s="11"/>
      <c r="N144" s="11"/>
      <c r="O144" s="10"/>
      <c r="P144" s="2"/>
      <c r="Q144" s="2"/>
    </row>
    <row r="145" spans="1:17" ht="24.95" hidden="1" customHeight="1" outlineLevel="1">
      <c r="A145" s="2"/>
      <c r="B145" s="9">
        <v>5.5</v>
      </c>
      <c r="C145" s="203" t="s">
        <v>60</v>
      </c>
      <c r="D145" s="203"/>
      <c r="E145" s="203"/>
      <c r="F145" s="203"/>
      <c r="G145" s="203"/>
      <c r="H145" s="2"/>
      <c r="I145" s="6"/>
      <c r="J145" s="9">
        <v>6.5</v>
      </c>
      <c r="K145" s="203" t="s">
        <v>61</v>
      </c>
      <c r="L145" s="203"/>
      <c r="M145" s="203"/>
      <c r="N145" s="203"/>
      <c r="O145" s="203"/>
      <c r="P145" s="2"/>
      <c r="Q145" s="2"/>
    </row>
    <row r="146" spans="1:17" ht="12" hidden="1" customHeight="1" outlineLevel="1">
      <c r="A146" s="2"/>
      <c r="B146" s="8"/>
      <c r="C146" s="4"/>
      <c r="D146" s="4"/>
      <c r="E146" s="4"/>
      <c r="F146" s="4"/>
      <c r="G146" s="10"/>
      <c r="H146" s="2"/>
      <c r="I146" s="2"/>
      <c r="J146" s="3"/>
      <c r="K146" s="11"/>
      <c r="L146" s="11"/>
      <c r="M146" s="11"/>
      <c r="N146" s="11"/>
      <c r="O146" s="10"/>
      <c r="P146" s="2"/>
      <c r="Q146" s="2"/>
    </row>
    <row r="147" spans="1:17" ht="24.95" hidden="1" customHeight="1" outlineLevel="1">
      <c r="A147" s="2"/>
      <c r="B147" s="9">
        <v>5.6</v>
      </c>
      <c r="C147" s="203"/>
      <c r="D147" s="203"/>
      <c r="E147" s="203"/>
      <c r="F147" s="203"/>
      <c r="G147" s="203"/>
      <c r="H147" s="2"/>
      <c r="I147" s="6"/>
      <c r="J147" s="9">
        <v>6.6</v>
      </c>
      <c r="K147" s="203"/>
      <c r="L147" s="203"/>
      <c r="M147" s="203"/>
      <c r="N147" s="203"/>
      <c r="O147" s="203"/>
      <c r="P147" s="2"/>
      <c r="Q147" s="2"/>
    </row>
    <row r="148" spans="1:17" ht="12" hidden="1" customHeight="1" outlineLevel="1">
      <c r="A148" s="2"/>
      <c r="B148" s="8"/>
      <c r="C148" s="4"/>
      <c r="D148" s="4"/>
      <c r="E148" s="4"/>
      <c r="F148" s="4"/>
      <c r="G148" s="10"/>
      <c r="H148" s="2"/>
      <c r="I148" s="2"/>
      <c r="J148" s="8"/>
      <c r="K148" s="2"/>
      <c r="L148" s="2"/>
      <c r="M148" s="2"/>
      <c r="N148" s="2"/>
      <c r="O148" s="2"/>
      <c r="P148" s="2"/>
      <c r="Q148" s="2"/>
    </row>
    <row r="149" spans="1:17" ht="24.95" hidden="1" customHeight="1" outlineLevel="1">
      <c r="A149" s="2"/>
      <c r="B149" s="9">
        <v>5.7</v>
      </c>
      <c r="C149" s="203"/>
      <c r="D149" s="203"/>
      <c r="E149" s="203"/>
      <c r="F149" s="203"/>
      <c r="G149" s="203"/>
      <c r="H149" s="2"/>
      <c r="I149" s="6"/>
      <c r="J149" s="9">
        <v>6.7</v>
      </c>
      <c r="K149" s="203"/>
      <c r="L149" s="203"/>
      <c r="M149" s="203"/>
      <c r="N149" s="203"/>
      <c r="O149" s="203"/>
      <c r="P149" s="2"/>
      <c r="Q149" s="2"/>
    </row>
    <row r="150" spans="1:17" ht="12" hidden="1" customHeight="1" outlineLevel="1">
      <c r="A150" s="2"/>
      <c r="B150" s="2"/>
      <c r="C150" s="3"/>
      <c r="D150" s="2"/>
      <c r="E150" s="2"/>
      <c r="F150" s="2"/>
      <c r="G150" s="2"/>
      <c r="H150" s="2"/>
      <c r="I150" s="6"/>
      <c r="J150" s="3"/>
      <c r="K150" s="11"/>
      <c r="L150" s="11"/>
      <c r="M150" s="11"/>
      <c r="N150" s="11"/>
      <c r="O150" s="10"/>
      <c r="P150" s="2"/>
      <c r="Q150" s="2"/>
    </row>
    <row r="151" spans="1:17" ht="24.95" hidden="1" customHeight="1" outlineLevel="1">
      <c r="A151" s="2"/>
      <c r="B151" s="151"/>
      <c r="C151" s="204"/>
      <c r="D151" s="204"/>
      <c r="E151" s="204"/>
      <c r="F151" s="204"/>
      <c r="G151" s="204"/>
      <c r="H151" s="2"/>
      <c r="I151" s="6"/>
      <c r="J151" s="9">
        <v>6.8</v>
      </c>
      <c r="K151" s="203"/>
      <c r="L151" s="203"/>
      <c r="M151" s="203"/>
      <c r="N151" s="203"/>
      <c r="O151" s="203"/>
      <c r="P151" s="2"/>
      <c r="Q151" s="2"/>
    </row>
    <row r="152" spans="1:17" ht="12" customHeight="1" collapsed="1">
      <c r="A152" s="2"/>
      <c r="B152" s="8"/>
      <c r="C152" s="4"/>
      <c r="D152" s="4"/>
      <c r="E152" s="4"/>
      <c r="F152" s="4"/>
      <c r="G152" s="10"/>
      <c r="H152" s="2"/>
      <c r="I152" s="6"/>
      <c r="J152" s="3"/>
      <c r="K152" s="2"/>
      <c r="L152" s="2"/>
      <c r="M152" s="2"/>
      <c r="N152" s="2"/>
      <c r="O152" s="2"/>
      <c r="P152" s="2"/>
      <c r="Q152" s="2"/>
    </row>
    <row r="153" spans="1:17" ht="24.95" customHeight="1">
      <c r="A153" s="2"/>
      <c r="B153" s="205" t="s">
        <v>26</v>
      </c>
      <c r="C153" s="205"/>
      <c r="D153" s="205"/>
      <c r="E153" s="205"/>
      <c r="F153" s="205"/>
      <c r="G153" s="205"/>
      <c r="I153" s="6"/>
      <c r="J153" s="205" t="s">
        <v>26</v>
      </c>
      <c r="K153" s="205"/>
      <c r="L153" s="205"/>
      <c r="M153" s="205"/>
      <c r="N153" s="205"/>
      <c r="O153" s="205"/>
      <c r="P153" s="2"/>
      <c r="Q153" s="2"/>
    </row>
    <row r="154" spans="1:17" ht="12" hidden="1" customHeight="1" outlineLevel="1">
      <c r="A154" s="2"/>
      <c r="B154" s="8"/>
      <c r="C154" s="4"/>
      <c r="D154" s="4"/>
      <c r="E154" s="4"/>
      <c r="F154" s="4"/>
      <c r="G154" s="10"/>
      <c r="H154" s="2"/>
      <c r="I154" s="6"/>
      <c r="J154" s="3"/>
      <c r="K154" s="2"/>
      <c r="L154" s="2"/>
      <c r="M154" s="2"/>
      <c r="N154" s="2"/>
      <c r="O154" s="2"/>
      <c r="P154" s="2"/>
      <c r="Q154" s="2"/>
    </row>
    <row r="155" spans="1:17" ht="24.95" hidden="1" customHeight="1" outlineLevel="1">
      <c r="A155" s="2"/>
      <c r="B155" s="151"/>
      <c r="C155" s="204"/>
      <c r="D155" s="204"/>
      <c r="E155" s="204"/>
      <c r="F155" s="204"/>
      <c r="G155" s="204"/>
      <c r="H155" s="2"/>
      <c r="I155" s="6"/>
      <c r="J155" s="9">
        <v>6.1</v>
      </c>
      <c r="K155" s="203" t="s">
        <v>62</v>
      </c>
      <c r="L155" s="203"/>
      <c r="M155" s="203"/>
      <c r="N155" s="203"/>
      <c r="O155" s="203"/>
      <c r="P155" s="2"/>
      <c r="Q155" s="2"/>
    </row>
    <row r="156" spans="1:17" ht="12" hidden="1" customHeight="1" outlineLevel="1">
      <c r="A156" s="2"/>
      <c r="B156" s="8"/>
      <c r="C156" s="4"/>
      <c r="D156" s="4"/>
      <c r="E156" s="4"/>
      <c r="F156" s="4"/>
      <c r="G156" s="10"/>
      <c r="H156" s="2"/>
      <c r="I156" s="2"/>
      <c r="J156" s="3"/>
      <c r="K156" s="2"/>
      <c r="L156" s="2"/>
      <c r="M156" s="2"/>
      <c r="N156" s="2"/>
      <c r="O156" s="2"/>
      <c r="P156" s="2"/>
      <c r="Q156" s="2"/>
    </row>
    <row r="157" spans="1:17" ht="24.95" hidden="1" customHeight="1" outlineLevel="1">
      <c r="A157" s="2"/>
      <c r="B157" s="151"/>
      <c r="C157" s="204"/>
      <c r="D157" s="204"/>
      <c r="E157" s="204"/>
      <c r="F157" s="204"/>
      <c r="G157" s="204"/>
      <c r="H157" s="2"/>
      <c r="I157" s="6"/>
      <c r="J157" s="9">
        <v>6.2</v>
      </c>
      <c r="K157" s="203" t="s">
        <v>63</v>
      </c>
      <c r="L157" s="203"/>
      <c r="M157" s="203"/>
      <c r="N157" s="203"/>
      <c r="O157" s="203"/>
      <c r="P157" s="2"/>
      <c r="Q157" s="2"/>
    </row>
    <row r="158" spans="1:17" ht="12" hidden="1" customHeight="1" outlineLevel="1">
      <c r="A158" s="2"/>
      <c r="B158" s="2"/>
      <c r="C158" s="3"/>
      <c r="D158" s="2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2"/>
      <c r="P158" s="2"/>
      <c r="Q158" s="2"/>
    </row>
    <row r="159" spans="1:17" ht="24.95" hidden="1" customHeight="1" outlineLevel="1">
      <c r="A159" s="2"/>
      <c r="B159" s="2"/>
      <c r="C159" s="3"/>
      <c r="D159" s="2"/>
      <c r="E159" s="2"/>
      <c r="F159" s="2"/>
      <c r="G159" s="2"/>
      <c r="H159" s="2"/>
      <c r="I159" s="2"/>
      <c r="J159" s="9">
        <v>6.3</v>
      </c>
      <c r="K159" s="203" t="s">
        <v>64</v>
      </c>
      <c r="L159" s="203"/>
      <c r="M159" s="203"/>
      <c r="N159" s="203"/>
      <c r="O159" s="203"/>
      <c r="P159" s="2"/>
      <c r="Q159" s="2"/>
    </row>
    <row r="160" spans="1:17" ht="12" hidden="1" customHeight="1" outlineLevel="1">
      <c r="A160" s="2"/>
      <c r="B160" s="2"/>
      <c r="C160" s="3"/>
      <c r="D160" s="2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2"/>
      <c r="P160" s="2"/>
      <c r="Q160" s="2"/>
    </row>
    <row r="161" spans="1:17" ht="24.95" hidden="1" customHeight="1" outlineLevel="1">
      <c r="A161" s="2"/>
      <c r="B161" s="2"/>
      <c r="C161" s="3"/>
      <c r="D161" s="2"/>
      <c r="E161" s="2"/>
      <c r="F161" s="2"/>
      <c r="G161" s="2"/>
      <c r="H161" s="2"/>
      <c r="I161" s="2"/>
      <c r="J161" s="9">
        <v>6.4</v>
      </c>
      <c r="K161" s="203" t="s">
        <v>65</v>
      </c>
      <c r="L161" s="203"/>
      <c r="M161" s="203"/>
      <c r="N161" s="203"/>
      <c r="O161" s="203"/>
      <c r="P161" s="2"/>
      <c r="Q161" s="2"/>
    </row>
    <row r="162" spans="1:17" ht="12" hidden="1" customHeight="1" outlineLevel="1">
      <c r="A162" s="2"/>
      <c r="B162" s="2"/>
      <c r="C162" s="3"/>
      <c r="D162" s="2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2"/>
      <c r="P162" s="2"/>
      <c r="Q162" s="2"/>
    </row>
    <row r="163" spans="1:17" ht="24.95" hidden="1" customHeight="1" outlineLevel="1">
      <c r="A163" s="2"/>
      <c r="B163" s="2"/>
      <c r="C163" s="3"/>
      <c r="D163" s="2"/>
      <c r="E163" s="2"/>
      <c r="F163" s="2"/>
      <c r="G163" s="2"/>
      <c r="H163" s="2"/>
      <c r="I163" s="2"/>
      <c r="J163" s="9">
        <v>6.5</v>
      </c>
      <c r="K163" s="203" t="s">
        <v>66</v>
      </c>
      <c r="L163" s="203"/>
      <c r="M163" s="203"/>
      <c r="N163" s="203"/>
      <c r="O163" s="203"/>
      <c r="P163" s="2"/>
      <c r="Q163" s="2"/>
    </row>
    <row r="164" spans="1:17" ht="12" hidden="1" customHeight="1" outlineLevel="1">
      <c r="A164" s="2"/>
      <c r="B164" s="2"/>
      <c r="C164" s="3"/>
      <c r="D164" s="2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2"/>
      <c r="P164" s="2"/>
      <c r="Q164" s="2"/>
    </row>
    <row r="165" spans="1:17" ht="24.95" hidden="1" customHeight="1" outlineLevel="1">
      <c r="A165" s="2"/>
      <c r="B165" s="2"/>
      <c r="C165" s="3"/>
      <c r="D165" s="2"/>
      <c r="E165" s="2"/>
      <c r="F165" s="2"/>
      <c r="G165" s="2"/>
      <c r="H165" s="2"/>
      <c r="I165" s="2"/>
      <c r="J165" s="9">
        <v>6.6</v>
      </c>
      <c r="K165" s="203" t="s">
        <v>67</v>
      </c>
      <c r="L165" s="203"/>
      <c r="M165" s="203"/>
      <c r="N165" s="203"/>
      <c r="O165" s="203"/>
      <c r="P165" s="2"/>
      <c r="Q165" s="2"/>
    </row>
    <row r="166" spans="1:17" ht="12" hidden="1" customHeight="1" outlineLevel="1">
      <c r="A166" s="2"/>
      <c r="B166" s="2"/>
      <c r="C166" s="3"/>
      <c r="D166" s="2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2"/>
      <c r="P166" s="2"/>
      <c r="Q166" s="2"/>
    </row>
    <row r="167" spans="1:17" ht="24.95" hidden="1" customHeight="1" outlineLevel="1">
      <c r="A167" s="2"/>
      <c r="B167" s="2"/>
      <c r="C167" s="3"/>
      <c r="D167" s="2"/>
      <c r="E167" s="2"/>
      <c r="F167" s="2"/>
      <c r="G167" s="2"/>
      <c r="H167" s="2"/>
      <c r="I167" s="2"/>
      <c r="J167" s="9">
        <v>6.7</v>
      </c>
      <c r="K167" s="203" t="s">
        <v>68</v>
      </c>
      <c r="L167" s="203"/>
      <c r="M167" s="203"/>
      <c r="N167" s="203"/>
      <c r="O167" s="203"/>
      <c r="P167" s="2"/>
      <c r="Q167" s="2"/>
    </row>
    <row r="168" spans="1:17" ht="12" hidden="1" customHeight="1" outlineLevel="1">
      <c r="A168" s="2"/>
      <c r="B168" s="2"/>
      <c r="C168" s="3"/>
      <c r="D168" s="2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2"/>
      <c r="P168" s="2"/>
      <c r="Q168" s="2"/>
    </row>
    <row r="169" spans="1:17" ht="24.95" hidden="1" customHeight="1" outlineLevel="1">
      <c r="A169" s="2"/>
      <c r="B169" s="2"/>
      <c r="C169" s="3"/>
      <c r="D169" s="2"/>
      <c r="E169" s="2"/>
      <c r="F169" s="2"/>
      <c r="G169" s="2"/>
      <c r="H169" s="2"/>
      <c r="I169" s="2"/>
      <c r="J169" s="9">
        <v>6.8</v>
      </c>
      <c r="K169" s="203" t="s">
        <v>69</v>
      </c>
      <c r="L169" s="203"/>
      <c r="M169" s="203"/>
      <c r="N169" s="203"/>
      <c r="O169" s="203"/>
      <c r="P169" s="2"/>
      <c r="Q169" s="2"/>
    </row>
    <row r="170" spans="1:17" ht="12" hidden="1" customHeight="1" outlineLevel="1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2"/>
      <c r="P170" s="2"/>
      <c r="Q170" s="2"/>
    </row>
    <row r="171" spans="1:17" ht="24.95" hidden="1" customHeight="1" outlineLevel="1">
      <c r="A171" s="2"/>
      <c r="B171" s="2"/>
      <c r="C171" s="2"/>
      <c r="D171" s="2"/>
      <c r="E171" s="2"/>
      <c r="F171" s="2"/>
      <c r="G171" s="2"/>
      <c r="H171" s="2"/>
      <c r="I171" s="2"/>
      <c r="J171" s="9">
        <v>6.9</v>
      </c>
      <c r="K171" s="203" t="s">
        <v>70</v>
      </c>
      <c r="L171" s="203"/>
      <c r="M171" s="203"/>
      <c r="N171" s="203"/>
      <c r="O171" s="203"/>
      <c r="P171" s="2"/>
      <c r="Q171" s="2"/>
    </row>
    <row r="172" spans="1:17" ht="12" hidden="1" customHeight="1" outlineLevel="1">
      <c r="A172" s="2"/>
      <c r="B172" s="2"/>
      <c r="C172" s="3"/>
      <c r="D172" s="2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2"/>
      <c r="P172" s="2"/>
      <c r="Q172" s="2"/>
    </row>
    <row r="173" spans="1:17" ht="24.95" hidden="1" customHeight="1" outlineLevel="1">
      <c r="A173" s="2"/>
      <c r="B173" s="2"/>
      <c r="C173" s="3"/>
      <c r="D173" s="2"/>
      <c r="E173" s="2"/>
      <c r="F173" s="2"/>
      <c r="G173" s="2"/>
      <c r="H173" s="2"/>
      <c r="I173" s="2"/>
      <c r="J173" s="12">
        <v>6.1</v>
      </c>
      <c r="K173" s="203" t="s">
        <v>71</v>
      </c>
      <c r="L173" s="203"/>
      <c r="M173" s="203"/>
      <c r="N173" s="203"/>
      <c r="O173" s="203"/>
      <c r="P173" s="2"/>
      <c r="Q173" s="2"/>
    </row>
    <row r="174" spans="1:17" ht="12" hidden="1" customHeight="1" outlineLevel="1">
      <c r="A174" s="2"/>
      <c r="B174" s="2"/>
      <c r="C174" s="3"/>
      <c r="D174" s="2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2"/>
      <c r="P174" s="2"/>
      <c r="Q174" s="2"/>
    </row>
    <row r="175" spans="1:17" ht="24.95" hidden="1" customHeight="1" outlineLevel="1">
      <c r="A175" s="2"/>
      <c r="B175" s="2"/>
      <c r="C175" s="3"/>
      <c r="D175" s="2"/>
      <c r="E175" s="2"/>
      <c r="F175" s="2"/>
      <c r="G175" s="2"/>
      <c r="H175" s="2"/>
      <c r="I175" s="2"/>
      <c r="J175" s="9">
        <v>6.11</v>
      </c>
      <c r="K175" s="203" t="s">
        <v>61</v>
      </c>
      <c r="L175" s="203"/>
      <c r="M175" s="203"/>
      <c r="N175" s="203"/>
      <c r="O175" s="203"/>
      <c r="P175" s="2"/>
      <c r="Q175" s="2"/>
    </row>
    <row r="176" spans="1:17" ht="12" customHeight="1" collapsed="1">
      <c r="A176" s="2"/>
      <c r="B176" s="2"/>
      <c r="C176" s="3"/>
      <c r="D176" s="2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2"/>
      <c r="P176" s="2"/>
      <c r="Q176" s="2"/>
    </row>
    <row r="177" spans="1:16" ht="50.1" customHeight="1">
      <c r="A177" s="2"/>
      <c r="B177" s="5">
        <v>7</v>
      </c>
      <c r="C177" s="207" t="s">
        <v>72</v>
      </c>
      <c r="D177" s="207"/>
      <c r="E177" s="207"/>
      <c r="F177" s="207"/>
      <c r="G177" s="207"/>
      <c r="H177" s="2"/>
      <c r="I177" s="2"/>
      <c r="J177" s="5">
        <v>8</v>
      </c>
      <c r="K177" s="207" t="s">
        <v>73</v>
      </c>
      <c r="L177" s="207"/>
      <c r="M177" s="207"/>
      <c r="N177" s="207"/>
      <c r="O177" s="207"/>
      <c r="P177" s="2"/>
    </row>
    <row r="178" spans="1:16" ht="12" customHeight="1">
      <c r="A178" s="2"/>
      <c r="B178" s="6"/>
      <c r="C178" s="4"/>
      <c r="D178" s="4"/>
      <c r="E178" s="4"/>
      <c r="F178" s="4"/>
      <c r="G178" s="7"/>
      <c r="H178" s="2"/>
      <c r="I178" s="6"/>
      <c r="J178" s="8"/>
      <c r="K178" s="4"/>
      <c r="L178" s="4"/>
      <c r="M178" s="4"/>
      <c r="N178" s="2"/>
      <c r="O178" s="2"/>
      <c r="P178" s="2"/>
    </row>
    <row r="179" spans="1:16" ht="24.95" customHeight="1">
      <c r="A179" s="2"/>
      <c r="B179" s="205" t="s">
        <v>5</v>
      </c>
      <c r="C179" s="205"/>
      <c r="D179" s="205"/>
      <c r="E179" s="205"/>
      <c r="F179" s="205"/>
      <c r="G179" s="205"/>
      <c r="H179" s="2"/>
      <c r="I179" s="6"/>
      <c r="J179" s="206"/>
      <c r="K179" s="206"/>
      <c r="L179" s="206"/>
      <c r="M179" s="206"/>
      <c r="N179" s="206"/>
      <c r="O179" s="206"/>
      <c r="P179" s="2"/>
    </row>
    <row r="180" spans="1:16" ht="12" hidden="1" customHeight="1" outlineLevel="1">
      <c r="A180" s="2"/>
      <c r="B180" s="8"/>
      <c r="C180" s="3"/>
      <c r="D180" s="2"/>
      <c r="E180" s="2"/>
      <c r="F180" s="2"/>
      <c r="G180" s="2"/>
      <c r="H180" s="2"/>
      <c r="I180" s="6"/>
      <c r="J180" s="3"/>
      <c r="K180" s="2"/>
      <c r="L180" s="2"/>
      <c r="M180" s="2"/>
      <c r="N180" s="2"/>
      <c r="O180" s="2"/>
      <c r="P180" s="2"/>
    </row>
    <row r="181" spans="1:16" ht="24.95" hidden="1" customHeight="1" outlineLevel="1">
      <c r="A181" s="2"/>
      <c r="B181" s="9">
        <v>7.1</v>
      </c>
      <c r="C181" s="203" t="s">
        <v>74</v>
      </c>
      <c r="D181" s="203"/>
      <c r="E181" s="203"/>
      <c r="F181" s="203"/>
      <c r="G181" s="203"/>
      <c r="H181" s="2"/>
      <c r="I181" s="6"/>
      <c r="J181" s="151"/>
      <c r="K181" s="204"/>
      <c r="L181" s="204"/>
      <c r="M181" s="204"/>
      <c r="N181" s="204"/>
      <c r="O181" s="204"/>
      <c r="P181" s="2"/>
    </row>
    <row r="182" spans="1:16" ht="12" hidden="1" customHeight="1" outlineLevel="1">
      <c r="A182" s="2"/>
      <c r="B182" s="8"/>
      <c r="C182" s="4"/>
      <c r="D182" s="4"/>
      <c r="E182" s="4"/>
      <c r="F182" s="4"/>
      <c r="G182" s="10"/>
      <c r="H182" s="2"/>
      <c r="I182" s="6"/>
      <c r="J182" s="8"/>
      <c r="K182" s="11"/>
      <c r="L182" s="11"/>
      <c r="M182" s="11"/>
      <c r="N182" s="11"/>
      <c r="O182" s="10"/>
      <c r="P182" s="2"/>
    </row>
    <row r="183" spans="1:16" ht="24.95" hidden="1" customHeight="1" outlineLevel="1">
      <c r="A183" s="2"/>
      <c r="B183" s="9">
        <v>7.2</v>
      </c>
      <c r="C183" s="203" t="s">
        <v>75</v>
      </c>
      <c r="D183" s="203"/>
      <c r="E183" s="203"/>
      <c r="F183" s="203"/>
      <c r="G183" s="203"/>
      <c r="H183" s="2"/>
      <c r="I183" s="6"/>
      <c r="J183" s="151"/>
      <c r="K183" s="204"/>
      <c r="L183" s="204"/>
      <c r="M183" s="204"/>
      <c r="N183" s="204"/>
      <c r="O183" s="204"/>
      <c r="P183" s="2"/>
    </row>
    <row r="184" spans="1:16" ht="12" hidden="1" customHeight="1" outlineLevel="1">
      <c r="A184" s="2"/>
      <c r="B184" s="8"/>
      <c r="C184" s="4"/>
      <c r="D184" s="4"/>
      <c r="E184" s="4"/>
      <c r="F184" s="4"/>
      <c r="G184" s="10"/>
      <c r="H184" s="2"/>
      <c r="I184" s="6"/>
      <c r="J184" s="8"/>
      <c r="K184" s="11"/>
      <c r="L184" s="11"/>
      <c r="M184" s="11"/>
      <c r="N184" s="11"/>
      <c r="O184" s="10"/>
      <c r="P184" s="2"/>
    </row>
    <row r="185" spans="1:16" ht="24.95" hidden="1" customHeight="1" outlineLevel="1">
      <c r="A185" s="2"/>
      <c r="B185" s="9">
        <v>7.3</v>
      </c>
      <c r="C185" s="203" t="s">
        <v>76</v>
      </c>
      <c r="D185" s="203"/>
      <c r="E185" s="203"/>
      <c r="F185" s="203"/>
      <c r="G185" s="203"/>
      <c r="H185" s="2"/>
      <c r="I185" s="6"/>
      <c r="J185" s="151"/>
      <c r="K185" s="204"/>
      <c r="L185" s="204"/>
      <c r="M185" s="204"/>
      <c r="N185" s="204"/>
      <c r="O185" s="204"/>
      <c r="P185" s="2"/>
    </row>
    <row r="186" spans="1:16" ht="12" hidden="1" customHeight="1" outlineLevel="1">
      <c r="A186" s="2"/>
      <c r="B186" s="8"/>
      <c r="C186" s="4"/>
      <c r="D186" s="4"/>
      <c r="E186" s="4"/>
      <c r="F186" s="4"/>
      <c r="G186" s="10"/>
      <c r="H186" s="2"/>
      <c r="I186" s="6"/>
      <c r="J186" s="8"/>
      <c r="K186" s="11"/>
      <c r="L186" s="11"/>
      <c r="M186" s="11"/>
      <c r="N186" s="11"/>
      <c r="O186" s="10"/>
      <c r="P186" s="2"/>
    </row>
    <row r="187" spans="1:16" ht="24.95" hidden="1" customHeight="1" outlineLevel="1">
      <c r="A187" s="2"/>
      <c r="B187" s="9">
        <v>7.4</v>
      </c>
      <c r="C187" s="203" t="s">
        <v>77</v>
      </c>
      <c r="D187" s="203"/>
      <c r="E187" s="203"/>
      <c r="F187" s="203"/>
      <c r="G187" s="203"/>
      <c r="H187" s="2"/>
      <c r="I187" s="6"/>
      <c r="J187" s="206"/>
      <c r="K187" s="206"/>
      <c r="L187" s="206"/>
      <c r="M187" s="206"/>
      <c r="N187" s="206"/>
      <c r="O187" s="206"/>
      <c r="P187" s="2"/>
    </row>
    <row r="188" spans="1:16" ht="12" customHeight="1" collapsed="1">
      <c r="A188" s="2"/>
      <c r="B188" s="2"/>
      <c r="C188" s="3"/>
      <c r="D188" s="2"/>
      <c r="E188" s="2"/>
      <c r="F188" s="2"/>
      <c r="G188" s="2"/>
      <c r="H188" s="2"/>
      <c r="I188" s="6"/>
      <c r="J188" s="3"/>
      <c r="K188" s="2"/>
      <c r="L188" s="2"/>
      <c r="M188" s="2"/>
      <c r="N188" s="2"/>
      <c r="O188" s="2"/>
      <c r="P188" s="2"/>
    </row>
    <row r="189" spans="1:16" ht="24.95" customHeight="1">
      <c r="A189" s="2"/>
      <c r="B189" s="205" t="s">
        <v>17</v>
      </c>
      <c r="C189" s="205"/>
      <c r="D189" s="205"/>
      <c r="E189" s="205"/>
      <c r="F189" s="205"/>
      <c r="G189" s="205"/>
      <c r="H189" s="2"/>
      <c r="I189" s="6"/>
      <c r="J189" s="151"/>
      <c r="K189" s="204"/>
      <c r="L189" s="204"/>
      <c r="M189" s="204"/>
      <c r="N189" s="204"/>
      <c r="O189" s="204"/>
      <c r="P189" s="2"/>
    </row>
    <row r="190" spans="1:16" ht="12" hidden="1" customHeight="1" outlineLevel="1">
      <c r="A190" s="2"/>
      <c r="B190" s="8"/>
      <c r="C190" s="4"/>
      <c r="D190" s="4"/>
      <c r="E190" s="4"/>
      <c r="F190" s="4"/>
      <c r="G190" s="10"/>
      <c r="H190" s="2"/>
      <c r="I190" s="6"/>
      <c r="J190" s="8"/>
      <c r="K190" s="11"/>
      <c r="L190" s="11"/>
      <c r="M190" s="11"/>
      <c r="N190" s="11"/>
      <c r="O190" s="10"/>
      <c r="P190" s="2"/>
    </row>
    <row r="191" spans="1:16" ht="24.95" hidden="1" customHeight="1" outlineLevel="1">
      <c r="A191" s="2"/>
      <c r="B191" s="9">
        <v>7.1</v>
      </c>
      <c r="C191" s="203" t="s">
        <v>78</v>
      </c>
      <c r="D191" s="203"/>
      <c r="E191" s="203"/>
      <c r="F191" s="203"/>
      <c r="G191" s="203"/>
      <c r="H191" s="2"/>
      <c r="I191" s="6"/>
      <c r="J191" s="151"/>
      <c r="K191" s="204"/>
      <c r="L191" s="204"/>
      <c r="M191" s="204"/>
      <c r="N191" s="204"/>
      <c r="O191" s="204"/>
      <c r="P191" s="2"/>
    </row>
    <row r="192" spans="1:16" ht="12" hidden="1" customHeight="1" outlineLevel="1">
      <c r="A192" s="2"/>
      <c r="B192" s="8"/>
      <c r="C192" s="4"/>
      <c r="D192" s="4"/>
      <c r="E192" s="4"/>
      <c r="F192" s="4"/>
      <c r="G192" s="10"/>
      <c r="H192" s="2"/>
      <c r="I192" s="6"/>
      <c r="J192" s="8"/>
      <c r="K192" s="11"/>
      <c r="L192" s="11"/>
      <c r="M192" s="11"/>
      <c r="N192" s="11"/>
      <c r="O192" s="10"/>
      <c r="P192" s="2"/>
    </row>
    <row r="193" spans="1:16" ht="24.95" hidden="1" customHeight="1" outlineLevel="1">
      <c r="A193" s="2"/>
      <c r="B193" s="9">
        <v>7.2</v>
      </c>
      <c r="C193" s="203" t="s">
        <v>79</v>
      </c>
      <c r="D193" s="203"/>
      <c r="E193" s="203"/>
      <c r="F193" s="203"/>
      <c r="G193" s="203"/>
      <c r="H193" s="2"/>
      <c r="I193" s="6"/>
      <c r="J193" s="151"/>
      <c r="K193" s="204"/>
      <c r="L193" s="204"/>
      <c r="M193" s="204"/>
      <c r="N193" s="204"/>
      <c r="O193" s="204"/>
      <c r="P193" s="2"/>
    </row>
    <row r="194" spans="1:16" ht="12" hidden="1" customHeight="1" outlineLevel="1">
      <c r="A194" s="2"/>
      <c r="B194" s="8"/>
      <c r="C194" s="4"/>
      <c r="D194" s="4"/>
      <c r="E194" s="4"/>
      <c r="F194" s="4"/>
      <c r="G194" s="10"/>
      <c r="H194" s="2"/>
      <c r="I194" s="6"/>
      <c r="J194" s="8"/>
      <c r="K194" s="11"/>
      <c r="L194" s="11"/>
      <c r="M194" s="11"/>
      <c r="N194" s="11"/>
      <c r="O194" s="10"/>
      <c r="P194" s="2"/>
    </row>
    <row r="195" spans="1:16" ht="24.95" hidden="1" customHeight="1" outlineLevel="1">
      <c r="A195" s="2"/>
      <c r="B195" s="9">
        <v>7.3</v>
      </c>
      <c r="C195" s="203" t="s">
        <v>80</v>
      </c>
      <c r="D195" s="203"/>
      <c r="E195" s="203"/>
      <c r="F195" s="203"/>
      <c r="G195" s="203"/>
      <c r="H195" s="2"/>
      <c r="I195" s="6"/>
      <c r="J195" s="206"/>
      <c r="K195" s="206"/>
      <c r="L195" s="206"/>
      <c r="M195" s="206"/>
      <c r="N195" s="206"/>
      <c r="O195" s="206"/>
      <c r="P195" s="2"/>
    </row>
    <row r="196" spans="1:16" ht="12" hidden="1" customHeight="1" outlineLevel="1">
      <c r="A196" s="2"/>
      <c r="B196" s="8"/>
      <c r="C196" s="4"/>
      <c r="D196" s="4"/>
      <c r="E196" s="4"/>
      <c r="F196" s="4"/>
      <c r="G196" s="10"/>
      <c r="H196" s="2"/>
      <c r="I196" s="6"/>
      <c r="J196" s="3"/>
      <c r="K196" s="2"/>
      <c r="L196" s="2"/>
      <c r="M196" s="2"/>
      <c r="N196" s="2"/>
      <c r="O196" s="2"/>
      <c r="P196" s="2"/>
    </row>
    <row r="197" spans="1:16" ht="24.95" hidden="1" customHeight="1" outlineLevel="1">
      <c r="A197" s="2"/>
      <c r="B197" s="9">
        <v>7.4</v>
      </c>
      <c r="C197" s="203" t="s">
        <v>81</v>
      </c>
      <c r="D197" s="203"/>
      <c r="E197" s="203"/>
      <c r="F197" s="203"/>
      <c r="G197" s="203"/>
      <c r="H197" s="2"/>
      <c r="I197" s="6"/>
      <c r="J197" s="151"/>
      <c r="K197" s="204"/>
      <c r="L197" s="204"/>
      <c r="M197" s="204"/>
      <c r="N197" s="204"/>
      <c r="O197" s="204"/>
      <c r="P197" s="2"/>
    </row>
    <row r="198" spans="1:16" ht="12" customHeight="1" collapsed="1">
      <c r="A198" s="2"/>
      <c r="B198" s="8"/>
      <c r="C198" s="4"/>
      <c r="D198" s="4"/>
      <c r="E198" s="4"/>
      <c r="F198" s="4"/>
      <c r="G198" s="10"/>
      <c r="H198" s="2"/>
      <c r="I198" s="6"/>
      <c r="J198" s="8"/>
      <c r="K198" s="11"/>
      <c r="L198" s="11"/>
      <c r="M198" s="11"/>
      <c r="N198" s="11"/>
      <c r="O198" s="10"/>
      <c r="P198" s="2"/>
    </row>
    <row r="199" spans="1:16" ht="24.95" customHeight="1">
      <c r="A199" s="2"/>
      <c r="B199" s="205" t="s">
        <v>26</v>
      </c>
      <c r="C199" s="205"/>
      <c r="D199" s="205"/>
      <c r="E199" s="205"/>
      <c r="F199" s="205"/>
      <c r="G199" s="205"/>
      <c r="H199" s="2"/>
      <c r="I199" s="6"/>
      <c r="J199" s="151"/>
      <c r="K199" s="204"/>
      <c r="L199" s="204"/>
      <c r="M199" s="204"/>
      <c r="N199" s="204"/>
      <c r="O199" s="204"/>
      <c r="P199" s="2"/>
    </row>
    <row r="200" spans="1:16" ht="12" hidden="1" customHeight="1" outlineLevel="1">
      <c r="A200" s="2"/>
      <c r="B200" s="8"/>
      <c r="C200" s="4"/>
      <c r="D200" s="4"/>
      <c r="E200" s="4"/>
      <c r="F200" s="4"/>
      <c r="G200" s="10"/>
      <c r="H200" s="2"/>
      <c r="I200" s="6"/>
      <c r="J200" s="8"/>
      <c r="K200" s="11"/>
      <c r="L200" s="11"/>
      <c r="M200" s="11"/>
      <c r="N200" s="11"/>
      <c r="O200" s="10"/>
      <c r="P200" s="2"/>
    </row>
    <row r="201" spans="1:16" ht="24.95" hidden="1" customHeight="1" outlineLevel="1">
      <c r="A201" s="2"/>
      <c r="B201" s="9">
        <v>7.1</v>
      </c>
      <c r="C201" s="203" t="s">
        <v>82</v>
      </c>
      <c r="D201" s="203"/>
      <c r="E201" s="203"/>
      <c r="F201" s="203"/>
      <c r="G201" s="203"/>
      <c r="H201" s="2"/>
      <c r="I201" s="6"/>
      <c r="J201" s="151"/>
      <c r="K201" s="204"/>
      <c r="L201" s="204"/>
      <c r="M201" s="204"/>
      <c r="N201" s="204"/>
      <c r="O201" s="204"/>
      <c r="P201" s="2"/>
    </row>
    <row r="202" spans="1:16" ht="12" hidden="1" customHeight="1" outlineLevel="1">
      <c r="A202" s="2"/>
      <c r="B202" s="8"/>
      <c r="C202" s="4"/>
      <c r="D202" s="4"/>
      <c r="E202" s="4"/>
      <c r="F202" s="4"/>
      <c r="G202" s="10"/>
      <c r="H202" s="2"/>
      <c r="I202" s="6"/>
      <c r="J202" s="8"/>
      <c r="K202" s="11"/>
      <c r="L202" s="11"/>
      <c r="M202" s="11"/>
      <c r="N202" s="11"/>
      <c r="O202" s="10"/>
      <c r="P202" s="2"/>
    </row>
    <row r="203" spans="1:16" ht="24.95" hidden="1" customHeight="1" outlineLevel="1">
      <c r="A203" s="2"/>
      <c r="B203" s="9">
        <v>7.2</v>
      </c>
      <c r="C203" s="203" t="s">
        <v>83</v>
      </c>
      <c r="D203" s="203"/>
      <c r="E203" s="203"/>
      <c r="F203" s="203"/>
      <c r="G203" s="203"/>
      <c r="H203" s="2"/>
      <c r="I203" s="6"/>
      <c r="J203" s="151"/>
      <c r="K203" s="204"/>
      <c r="L203" s="204"/>
      <c r="M203" s="204"/>
      <c r="N203" s="204"/>
      <c r="O203" s="204"/>
      <c r="P203" s="2"/>
    </row>
    <row r="204" spans="1:16" collapsed="1">
      <c r="A204" s="2"/>
      <c r="B204" s="2"/>
      <c r="C204" s="3"/>
      <c r="D204" s="2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2"/>
      <c r="P204" s="2"/>
    </row>
    <row r="205" spans="1:16">
      <c r="A205" s="2"/>
      <c r="B205" s="2"/>
      <c r="C205" s="3"/>
      <c r="D205" s="2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2"/>
      <c r="P205" s="2"/>
    </row>
  </sheetData>
  <mergeCells count="156">
    <mergeCell ref="C201:G201"/>
    <mergeCell ref="C193:G193"/>
    <mergeCell ref="K157:O157"/>
    <mergeCell ref="C155:G155"/>
    <mergeCell ref="K75:O75"/>
    <mergeCell ref="K77:O77"/>
    <mergeCell ref="C105:G105"/>
    <mergeCell ref="K105:O105"/>
    <mergeCell ref="C107:G107"/>
    <mergeCell ref="K107:O107"/>
    <mergeCell ref="C185:G185"/>
    <mergeCell ref="K185:O185"/>
    <mergeCell ref="C95:G95"/>
    <mergeCell ref="K95:O95"/>
    <mergeCell ref="K123:O123"/>
    <mergeCell ref="C123:G123"/>
    <mergeCell ref="C177:G177"/>
    <mergeCell ref="K177:O177"/>
    <mergeCell ref="K87:O87"/>
    <mergeCell ref="K89:O89"/>
    <mergeCell ref="K81:O81"/>
    <mergeCell ref="C81:G81"/>
    <mergeCell ref="C151:G151"/>
    <mergeCell ref="C131:G131"/>
    <mergeCell ref="C21:G21"/>
    <mergeCell ref="K21:O21"/>
    <mergeCell ref="C23:G23"/>
    <mergeCell ref="K23:O23"/>
    <mergeCell ref="J41:O41"/>
    <mergeCell ref="K43:O43"/>
    <mergeCell ref="K45:O45"/>
    <mergeCell ref="C47:G47"/>
    <mergeCell ref="B41:G41"/>
    <mergeCell ref="C43:G43"/>
    <mergeCell ref="C45:G45"/>
    <mergeCell ref="K25:O25"/>
    <mergeCell ref="K27:O27"/>
    <mergeCell ref="K29:O29"/>
    <mergeCell ref="K31:O31"/>
    <mergeCell ref="K33:O33"/>
    <mergeCell ref="K35:O35"/>
    <mergeCell ref="K37:O37"/>
    <mergeCell ref="K39:O39"/>
    <mergeCell ref="A1:P8"/>
    <mergeCell ref="B10:O10"/>
    <mergeCell ref="B11:O13"/>
    <mergeCell ref="C15:G15"/>
    <mergeCell ref="K15:O15"/>
    <mergeCell ref="B17:G17"/>
    <mergeCell ref="J17:O17"/>
    <mergeCell ref="C19:G19"/>
    <mergeCell ref="K19:O19"/>
    <mergeCell ref="B63:G63"/>
    <mergeCell ref="K47:O47"/>
    <mergeCell ref="K49:O49"/>
    <mergeCell ref="K51:O51"/>
    <mergeCell ref="K53:O53"/>
    <mergeCell ref="K55:O55"/>
    <mergeCell ref="K57:O57"/>
    <mergeCell ref="K59:O59"/>
    <mergeCell ref="K61:O61"/>
    <mergeCell ref="K181:O181"/>
    <mergeCell ref="C183:G183"/>
    <mergeCell ref="K183:O183"/>
    <mergeCell ref="J179:O179"/>
    <mergeCell ref="C181:G181"/>
    <mergeCell ref="C157:G157"/>
    <mergeCell ref="C137:G137"/>
    <mergeCell ref="C139:G139"/>
    <mergeCell ref="K139:O139"/>
    <mergeCell ref="C141:G141"/>
    <mergeCell ref="K141:O141"/>
    <mergeCell ref="C143:G143"/>
    <mergeCell ref="K143:O143"/>
    <mergeCell ref="C147:G147"/>
    <mergeCell ref="K147:O147"/>
    <mergeCell ref="C149:G149"/>
    <mergeCell ref="K149:O149"/>
    <mergeCell ref="K161:O161"/>
    <mergeCell ref="K155:O155"/>
    <mergeCell ref="K159:O159"/>
    <mergeCell ref="B135:G135"/>
    <mergeCell ref="C145:G145"/>
    <mergeCell ref="B153:G153"/>
    <mergeCell ref="C115:G115"/>
    <mergeCell ref="B117:G117"/>
    <mergeCell ref="J117:O117"/>
    <mergeCell ref="B93:G93"/>
    <mergeCell ref="J93:O93"/>
    <mergeCell ref="C111:G111"/>
    <mergeCell ref="C125:G125"/>
    <mergeCell ref="C127:G127"/>
    <mergeCell ref="C129:G129"/>
    <mergeCell ref="C113:G113"/>
    <mergeCell ref="K151:O151"/>
    <mergeCell ref="K137:O137"/>
    <mergeCell ref="K145:O145"/>
    <mergeCell ref="J153:O153"/>
    <mergeCell ref="B83:G83"/>
    <mergeCell ref="J83:O83"/>
    <mergeCell ref="C87:G87"/>
    <mergeCell ref="C89:G89"/>
    <mergeCell ref="C119:G119"/>
    <mergeCell ref="C121:G121"/>
    <mergeCell ref="K119:O119"/>
    <mergeCell ref="K121:O121"/>
    <mergeCell ref="C85:G85"/>
    <mergeCell ref="K85:O85"/>
    <mergeCell ref="C97:G97"/>
    <mergeCell ref="K97:O97"/>
    <mergeCell ref="C99:G99"/>
    <mergeCell ref="K99:O99"/>
    <mergeCell ref="B103:G103"/>
    <mergeCell ref="K115:O115"/>
    <mergeCell ref="C109:G109"/>
    <mergeCell ref="K79:O79"/>
    <mergeCell ref="J63:O63"/>
    <mergeCell ref="K65:O65"/>
    <mergeCell ref="K67:O67"/>
    <mergeCell ref="K69:O69"/>
    <mergeCell ref="K71:O71"/>
    <mergeCell ref="K73:O73"/>
    <mergeCell ref="J135:O135"/>
    <mergeCell ref="J103:O103"/>
    <mergeCell ref="K91:O91"/>
    <mergeCell ref="K101:O101"/>
    <mergeCell ref="K125:O125"/>
    <mergeCell ref="K127:O127"/>
    <mergeCell ref="K129:O129"/>
    <mergeCell ref="K131:O131"/>
    <mergeCell ref="K133:O133"/>
    <mergeCell ref="K109:O109"/>
    <mergeCell ref="C203:G203"/>
    <mergeCell ref="K203:O203"/>
    <mergeCell ref="B199:G199"/>
    <mergeCell ref="C195:G195"/>
    <mergeCell ref="K163:O163"/>
    <mergeCell ref="K165:O165"/>
    <mergeCell ref="K167:O167"/>
    <mergeCell ref="K169:O169"/>
    <mergeCell ref="K171:O171"/>
    <mergeCell ref="K173:O173"/>
    <mergeCell ref="K175:O175"/>
    <mergeCell ref="B189:G189"/>
    <mergeCell ref="C187:G187"/>
    <mergeCell ref="K201:O201"/>
    <mergeCell ref="J195:O195"/>
    <mergeCell ref="C197:G197"/>
    <mergeCell ref="K197:O197"/>
    <mergeCell ref="B179:G179"/>
    <mergeCell ref="K199:O199"/>
    <mergeCell ref="C191:G191"/>
    <mergeCell ref="K191:O191"/>
    <mergeCell ref="K193:O193"/>
    <mergeCell ref="J187:O187"/>
    <mergeCell ref="K189:O189"/>
  </mergeCells>
  <hyperlinks>
    <hyperlink ref="B19" location="'Cuadro 1.1.'!A1" display="'Cuadro 1.1.'!A1" xr:uid="{C699BA06-5D9F-413C-BE3D-C2C4B1AE28DE}"/>
    <hyperlink ref="B21" location="'Cuadro 1.2.'!A1" display="'Cuadro 1.2.'!A1" xr:uid="{DFFE6FC7-5FF7-4BA4-99EC-C978B7875254}"/>
    <hyperlink ref="B23" location="'Cuadro 1.3.'!A1" display="'Cuadro 1.3.'!A1" xr:uid="{77FC7008-1148-4B1B-A8DD-2EFBCC39EB9D}"/>
    <hyperlink ref="B43" location="'Gráfica 1.1.'!A1" display="'Gráfica 1.1.'!A1" xr:uid="{B1C71BEA-56F4-4220-96C7-C9B8580FD476}"/>
    <hyperlink ref="B45" location="'Gráfica 1.2.'!A1" display="'Gráfica 1.2.'!A1" xr:uid="{DC850252-E8C4-470F-9117-28DF3CF18DBE}"/>
    <hyperlink ref="B47" location="'Gráfica 1.3.'!A1" display="'Gráfica 1.3.'!A1" xr:uid="{AA7B8DC9-2E86-410C-9ADF-00656983DE70}"/>
    <hyperlink ref="J21" location="'Cuadro 2.2.'!A1" display="'Cuadro 2.2.'!A1" xr:uid="{CDFD4482-1C64-4368-A6E1-F748D69911F6}"/>
    <hyperlink ref="J27" location="'Cuadro 2.5.'!A1" display="'Cuadro 2.5.'!A1" xr:uid="{59EE414D-76DF-47E5-80B4-4AEB52491088}"/>
    <hyperlink ref="J29" location="'Cuadro 2.6.'!A1" display="'Cuadro 2.6.'!A1" xr:uid="{7556BB7A-FD1C-4A9B-8A7F-831FD554C9DE}"/>
    <hyperlink ref="J31" location="'Cuadro 2.7.'!A1" display="'Cuadro 2.7.'!A1" xr:uid="{23CA9CB2-295F-4224-8032-BAEEB1DEF73B}"/>
    <hyperlink ref="J33" location="'Cuadro 2.8.'!A1" display="'Cuadro 2.8.'!A1" xr:uid="{6BE25BB0-64F2-4224-AD31-6FDA0C8BDC05}"/>
    <hyperlink ref="J35" location="'Cuadro 2.9.'!A1" display="'Cuadro 2.9.'!A1" xr:uid="{C7FE6671-8CC1-4658-AD52-CF994A05DE9E}"/>
    <hyperlink ref="J37" location="'Cuadro 2.10.'!A1" display="'Cuadro 2.10.'!A1" xr:uid="{E576C0FB-0645-4A0E-815F-AB57B79DC9DD}"/>
    <hyperlink ref="J39" location="'Cuadro 2.11.'!A1" display="'Cuadro 2.11.'!A1" xr:uid="{71339655-F65E-4F30-8D60-BAB38E6DD779}"/>
    <hyperlink ref="J45" location="'Gráfica 2.2.'!A1" display="'Gráfica 2.2.'!A1" xr:uid="{03E62FA1-FC8E-4A83-A694-C0BABC1FF973}"/>
    <hyperlink ref="J51" location="'Gráfica 2.5.'!A1" display="'Gráfica 2.5.'!A1" xr:uid="{79E77357-B7F1-4C31-A399-036E472D2E9C}"/>
    <hyperlink ref="J53" location="'Gráfica 2.6.'!A1" display="'Gráfica 2.6.'!A1" xr:uid="{0A2C104B-2BAA-46DB-85C4-9DDB82C4BA66}"/>
    <hyperlink ref="J55" location="'Gráfica 2.7. '!A1" display="'Gráfica 2.7. '!A1" xr:uid="{B5EBCF2A-D72D-4DFF-9375-FDE502F701F1}"/>
    <hyperlink ref="J57" location="'Gráfica 2.8.'!A1" display="'Gráfica 2.8.'!A1" xr:uid="{0020AD60-FC70-49DE-B3E0-DD22D78441B7}"/>
    <hyperlink ref="J59" location="'Gráfica 2.9.'!A1" display="'Gráfica 2.9.'!A1" xr:uid="{83B3C9C3-4C46-4C0F-A7F3-6B10B9E90AE3}"/>
    <hyperlink ref="J61" location="'Gráfica 2.10.'!A1" display="'Gráfica 2.10.'!A1" xr:uid="{59D60FD6-9F0C-4037-83B8-D43DB996EB22}"/>
    <hyperlink ref="J65" location="'Tabla 2.1.'!A1" display="'Tabla 2.1.'!A1" xr:uid="{DECD3038-E13F-4A66-9F5C-86E95790FEE4}"/>
    <hyperlink ref="J67" location="'Tabla 2.2.'!A1" display="'Tabla 2.2.'!A1" xr:uid="{84158BC6-0442-4F5B-A74B-61061BDB384F}"/>
    <hyperlink ref="J69" location="'Tabla 2.3.'!A1" display="'Tabla 2.3.'!A1" xr:uid="{2C98281E-F658-435C-BCA5-B05EE5FB9B9F}"/>
    <hyperlink ref="J71" location="'Tabla 2.4.'!A1" display="'Tabla 2.4.'!A1" xr:uid="{CDA2F7FE-C8CA-4859-A6DF-AF73D2F7F8BF}"/>
    <hyperlink ref="J73" location="'Tabla 2.5.'!A1" display="'Tabla 2.5.'!A1" xr:uid="{F514EA24-A0D7-4D20-992A-3259C742897F}"/>
    <hyperlink ref="J75" location="'Tabla 2.6.'!A1" display="'Tabla 2.6.'!A1" xr:uid="{EFC8CBB6-D68B-4848-8C02-6E4023907E86}"/>
    <hyperlink ref="J77" location="'Tabla 2.7.'!A1" display="'Tabla 2.7.'!A1" xr:uid="{E354C3A7-CFFF-43E7-B3BA-07B8A25143F3}"/>
    <hyperlink ref="J79" location="'Tabla 2.8.'!A1" display="'Tabla 2.8.'!A1" xr:uid="{D59DC02F-6AE2-49C1-98C9-247C10EFE512}"/>
    <hyperlink ref="B85" location="'Cuadro 3.1.'!A1" display="'Cuadro 3.1.'!A1" xr:uid="{526F817C-8D70-43AD-A646-833F964772C3}"/>
    <hyperlink ref="B87" location="'Cuadro 3.2.'!A1" display="'Cuadro 3.2.'!A1" xr:uid="{F10CE9D3-6369-4DBB-9C88-6A19BADB1281}"/>
    <hyperlink ref="B89" location="'Cuadro 3.3.'!A1" display="'Cuadro 3.3.'!A1" xr:uid="{67706C50-CBBC-416E-A05A-EAD1A432755B}"/>
    <hyperlink ref="B95" location="'Gráfica 3.1.'!A1" display="'Gráfica 3.1.'!A1" xr:uid="{51266CA0-BDDD-4FF1-B75E-EBAF30588064}"/>
    <hyperlink ref="B97" location="'Gráfica 3.2.'!A1" display="'Gráfica 3.2.'!A1" xr:uid="{69156AEB-7FC6-4176-B7AE-4B858412CD1C}"/>
    <hyperlink ref="B99" location="'Gráfica 3.3.'!A1" display="'Gráfica 3.3.'!A1" xr:uid="{75FC0386-1CA4-410F-A190-3CA5C89796F9}"/>
    <hyperlink ref="B105" location="'Tabla 3.1.'!A1" display="'Tabla 3.1.'!A1" xr:uid="{804F875E-1212-4A0A-B842-BE1701CF06F5}"/>
    <hyperlink ref="B107" location="'Tabla 3.2.'!A1" display="'Tabla 3.2.'!A1" xr:uid="{23E3A85E-2A96-4E72-BA1A-F643DD8F2E87}"/>
    <hyperlink ref="B109" location="'Tabla 3.3.'!A1" display="'Tabla 3.3.'!A1" xr:uid="{E5967133-C047-4419-A0C8-9CBF6177F2A1}"/>
    <hyperlink ref="B111" location="'Tabla 3.4.'!A1" display="'Tabla 3.4.'!A1" xr:uid="{DA139F19-191F-4D54-8787-8FCB39E82846}"/>
    <hyperlink ref="B113" location="'Tabla 3.5.'!A1" display="'Tabla 3.5.'!A1" xr:uid="{6FF1E5BB-6D05-4445-80DC-8687A57E3608}"/>
    <hyperlink ref="J85" location="'Cuadro 4.1.'!A1" display="'Cuadro 4.1.'!A1" xr:uid="{A48870EA-950C-4435-985E-BE69E0CA54BC}"/>
    <hyperlink ref="J87" location="'Cuadro 4.2.'!A1" display="'Cuadro 4.2.'!A1" xr:uid="{0D5EAC87-969A-4205-BEAB-CD81C040BC46}"/>
    <hyperlink ref="J89" location="'Cuadro 4.3.'!A1" display="'Cuadro 4.3.'!A1" xr:uid="{3428D208-9D62-492B-B567-0960F1114C63}"/>
    <hyperlink ref="J91" location="'Cuadro 4.4.'!A1" display="'Cuadro 4.4.'!A1" xr:uid="{E66E49D4-9290-46A6-9DF5-0A63BED92CEA}"/>
    <hyperlink ref="J95" location="'Gráfica 4.1.'!A1" display="'Gráfica 4.1.'!A1" xr:uid="{54D0CF0E-A4D7-4533-B3F5-352FB6E02455}"/>
    <hyperlink ref="J99" location="'Gráfica 4.3.'!A1" display="'Gráfica 4.3.'!A1" xr:uid="{F9BDF049-3A73-48A8-BFBA-0C339702E49E}"/>
    <hyperlink ref="J101" location="'Gráfica 4.4.'!A1" display="'Gráfica 4.4.'!A1" xr:uid="{8D6244A8-4058-4001-A4BF-5D1ED54A0F11}"/>
    <hyperlink ref="J105" location="'Tabla 4.1.'!A1" display="'Tabla 4.1.'!A1" xr:uid="{C9801508-F70A-4861-9FB7-F95D6D5F3899}"/>
    <hyperlink ref="J107" location="'Tabla 4.2.'!A1" display="'Tabla 4.2.'!A1" xr:uid="{725CFCE5-FE2C-45CF-B3A6-3D9BAA22BEE0}"/>
    <hyperlink ref="J109" location="'Tabla 4.3.'!A1" display="'Tabla 4.3.'!A1" xr:uid="{C567A352-CCB9-4E47-8369-0EB0EF2AB995}"/>
    <hyperlink ref="B125" location="'Cuadro 5.4.'!A1" display="'Cuadro 5.4.'!A1" xr:uid="{8C09E364-24C2-4124-B37A-DAA2674D1915}"/>
    <hyperlink ref="B127" location="'Cuadro 5.5.'!A1" display="'Cuadro 5.5.'!A1" xr:uid="{9344AE5A-CB85-4AB1-8B2B-3A40682FF390}"/>
    <hyperlink ref="B143" location="'Gráfica 5.4.'!A1" display="'Gráfica 5.4.'!A1" xr:uid="{0EC2BE96-D8E9-4063-85BC-7C7FACA536E4}"/>
    <hyperlink ref="B145" location="'Gráfica 5.5.'!A1" display="'Gráfica 5.5.'!A1" xr:uid="{038F735D-5BB7-480D-BDC4-EBB199C71904}"/>
    <hyperlink ref="J119" location="'Cuadro 6.1.'!A1" display="'Cuadro 6.1.'!A1" xr:uid="{4ABFC85B-270B-4237-A775-88FD9A865D4F}"/>
    <hyperlink ref="J121" location="'Cuadro 6.2.'!A1" display="'Cuadro 6.2.'!A1" xr:uid="{D9E2B64D-FC06-4B50-87A5-3D4E0C7EC4CA}"/>
    <hyperlink ref="J127" location="'Cuadro 6.5.'!A1" display="'Cuadro 6.5.'!A1" xr:uid="{EDE69F05-9170-473D-83A4-9F578D0E0987}"/>
    <hyperlink ref="J137" location="'Gráfica 6.1.'!A1" display="'Gráfica 6.1.'!A1" xr:uid="{88459431-684D-453B-931D-7E247CE5FBBE}"/>
    <hyperlink ref="J139" location="'Gráfica 6.2.'!A1" display="'Gráfica 6.2.'!A1" xr:uid="{7B777DA1-E45C-46CC-A223-FF85E014B9E0}"/>
    <hyperlink ref="J145" location="'Gráfica 6.5.'!A1" display="'Gráfica 6.5.'!A1" xr:uid="{DE72D0B4-4CE6-412B-BAE0-34ACCE97FC8A}"/>
    <hyperlink ref="J155" location="'Tabla 6.1.'!A1" display="'Tabla 6.1.'!A1" xr:uid="{156D4CBF-ED3D-42E9-AC3F-54567847C92A}"/>
    <hyperlink ref="J157" location="'Tabla 6.2.'!A1" display="'Tabla 6.2.'!A1" xr:uid="{EE875B58-09CE-4334-8699-5A4B09855BF2}"/>
    <hyperlink ref="J163" location="'Tabla 6.5.'!A1" display="'Tabla 6.5.'!A1" xr:uid="{11F95911-438E-4727-8AC8-4B6C27DA054F}"/>
    <hyperlink ref="J159" location="'Tabla 6.3.'!A1" display="'Tabla 6.3.'!A1" xr:uid="{A7CAB33A-C1E6-4288-BE59-CBB8D323AE38}"/>
    <hyperlink ref="J161" location="'Tabla 6.4.'!A1" display="'Tabla 6.4.'!A1" xr:uid="{FA8365D9-4ECC-4918-9C77-E7D39C773816}"/>
    <hyperlink ref="J165" location="'Tabla 6.6.'!A1" display="'Tabla 6.6.'!A1" xr:uid="{6006D949-E3DF-46B5-B4C2-95E0BB7787EE}"/>
    <hyperlink ref="J167" location="'Tabla 6.7'!A1" display="'Tabla 6.7'!A1" xr:uid="{EEB17BD5-5940-4256-AA51-98B906E53A02}"/>
    <hyperlink ref="J169" location="'Tabla 6.8.'!A1" display="'Tabla 6.8.'!A1" xr:uid="{EACB2564-3F9A-4889-B117-D074143A5C93}"/>
    <hyperlink ref="J171" location="'Tabla 6.9.'!A1" display="'Tabla 6.9.'!A1" xr:uid="{E6BE4BF9-4703-4AD3-AA05-A1B722A51F5F}"/>
    <hyperlink ref="J173" location="'Tabla 6.10.'!A1" display="'Tabla 6.10.'!A1" xr:uid="{CA418F00-9AA6-4FC2-8EDF-4790F86C5B0E}"/>
    <hyperlink ref="J175" location="'Tabla 6.11.'!A1" display="'Tabla 6.11.'!A1" xr:uid="{79D8B9C6-A2EF-4F1A-A5CF-0E338C56AEF6}"/>
    <hyperlink ref="B181" location="'Cuadro 7.1.'!A1" display="'Cuadro 7.1.'!A1" xr:uid="{92D53EA5-729A-46FA-9DE7-BABB7BE29411}"/>
    <hyperlink ref="B183" location="'Cuadro 7.2.'!A1" display="'Cuadro 7.2.'!A1" xr:uid="{3B39BAE0-D76A-4B90-B399-D5B0717390C1}"/>
    <hyperlink ref="B185" location="'Cuadro 7.3.'!A1" display="'Cuadro 7.3.'!A1" xr:uid="{A1856415-A23D-4108-816A-2E029F3406CB}"/>
    <hyperlink ref="B187" location="'Cuadro 7.4.'!A1" display="'Cuadro 7.4.'!A1" xr:uid="{76E9987C-6068-4BF0-8578-5D46B5530FF6}"/>
    <hyperlink ref="B191" location="'Gráfica 7.1.'!A1" display="'Gráfica 7.1.'!A1" xr:uid="{E6FEDA6F-0C3B-4969-A885-F7B80DE51E2B}"/>
    <hyperlink ref="B193" location="'Gráfica 7.2.'!A1" display="'Gráfica 7.2.'!A1" xr:uid="{CF7F1703-B04F-4ACC-9795-90FD403C8A51}"/>
    <hyperlink ref="B195" location="'Gráfica 7.3.'!A1" display="'Gráfica 7.3.'!A1" xr:uid="{D167AAD0-787D-4605-9949-DF0E781E8E04}"/>
    <hyperlink ref="B197" location="'Gráfica 7.4.'!A1" display="'Gráfica 7.4.'!A1" xr:uid="{B270CF97-422C-4068-BC96-8CEC969B7FC1}"/>
    <hyperlink ref="B201" location="'Tabla 7.1'!A1" display="'Tabla 7.1'!A1" xr:uid="{3C0C5E41-8DE3-42DC-92DA-3A00C1797F9D}"/>
    <hyperlink ref="B203" location="'Tabla 7.2.'!A1" display="'Tabla 7.2.'!A1" xr:uid="{004984CD-F5EB-41B5-A352-2A8504F54E1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2181-65D5-4DDE-B206-63FAC53BC365}">
  <sheetPr>
    <tabColor rgb="FF40A682"/>
  </sheetPr>
  <dimension ref="A1:N64"/>
  <sheetViews>
    <sheetView workbookViewId="0">
      <selection activeCell="N1" sqref="N1"/>
    </sheetView>
  </sheetViews>
  <sheetFormatPr defaultColWidth="11.42578125" defaultRowHeight="14.45"/>
  <cols>
    <col min="2" max="5" width="13.28515625" customWidth="1"/>
    <col min="14" max="14" width="13.42578125" bestFit="1" customWidth="1"/>
  </cols>
  <sheetData>
    <row r="1" spans="1:14" ht="21">
      <c r="A1" s="17" t="s">
        <v>126</v>
      </c>
      <c r="N1" s="107" t="s">
        <v>85</v>
      </c>
    </row>
    <row r="2" spans="1:14" ht="15.95" thickBot="1">
      <c r="A2" s="31" t="s">
        <v>127</v>
      </c>
    </row>
    <row r="3" spans="1:14" ht="29.45" thickTop="1">
      <c r="A3" s="38" t="s">
        <v>128</v>
      </c>
      <c r="B3" s="47" t="s">
        <v>129</v>
      </c>
      <c r="C3" s="47" t="s">
        <v>130</v>
      </c>
      <c r="D3" s="47" t="s">
        <v>131</v>
      </c>
      <c r="E3" s="47" t="s">
        <v>132</v>
      </c>
      <c r="F3" s="38" t="s">
        <v>133</v>
      </c>
      <c r="G3" s="40"/>
    </row>
    <row r="4" spans="1:14">
      <c r="A4" s="41">
        <v>40544</v>
      </c>
      <c r="B4" s="42">
        <v>249.87</v>
      </c>
      <c r="C4" s="42">
        <v>294.94</v>
      </c>
      <c r="D4" s="42">
        <v>325.27999999999997</v>
      </c>
      <c r="E4" s="42" t="s">
        <v>134</v>
      </c>
      <c r="F4" s="43">
        <v>284.66000000000003</v>
      </c>
    </row>
    <row r="5" spans="1:14">
      <c r="A5" s="41">
        <v>40575</v>
      </c>
      <c r="B5" s="42">
        <v>250.94</v>
      </c>
      <c r="C5" s="42">
        <v>295.25</v>
      </c>
      <c r="D5" s="42">
        <v>331.06</v>
      </c>
      <c r="E5" s="42" t="s">
        <v>134</v>
      </c>
      <c r="F5" s="43">
        <v>286.52999999999997</v>
      </c>
    </row>
    <row r="6" spans="1:14">
      <c r="A6" s="41">
        <v>40603</v>
      </c>
      <c r="B6" s="42">
        <v>278.18</v>
      </c>
      <c r="C6" s="42">
        <v>299.91000000000003</v>
      </c>
      <c r="D6" s="42">
        <v>333.3</v>
      </c>
      <c r="E6" s="42" t="s">
        <v>134</v>
      </c>
      <c r="F6" s="43">
        <v>299.20999999999998</v>
      </c>
    </row>
    <row r="7" spans="1:14">
      <c r="A7" s="41">
        <v>40634</v>
      </c>
      <c r="B7" s="42">
        <v>278.38</v>
      </c>
      <c r="C7" s="42">
        <v>294.92</v>
      </c>
      <c r="D7" s="42">
        <v>332.62</v>
      </c>
      <c r="E7" s="42" t="s">
        <v>134</v>
      </c>
      <c r="F7" s="43">
        <v>297.2</v>
      </c>
    </row>
    <row r="8" spans="1:14">
      <c r="A8" s="41">
        <v>40664</v>
      </c>
      <c r="B8" s="42">
        <v>278.83999999999997</v>
      </c>
      <c r="C8" s="42">
        <v>300.23</v>
      </c>
      <c r="D8" s="42">
        <v>334.89</v>
      </c>
      <c r="E8" s="42" t="s">
        <v>134</v>
      </c>
      <c r="F8" s="43">
        <v>300.10000000000002</v>
      </c>
    </row>
    <row r="9" spans="1:14">
      <c r="A9" s="41">
        <v>40695</v>
      </c>
      <c r="B9" s="42">
        <v>279.41000000000003</v>
      </c>
      <c r="C9" s="42">
        <v>293.63</v>
      </c>
      <c r="D9" s="42">
        <v>338.3</v>
      </c>
      <c r="E9" s="42" t="s">
        <v>134</v>
      </c>
      <c r="F9" s="43">
        <v>298.98</v>
      </c>
    </row>
    <row r="10" spans="1:14">
      <c r="A10" s="41">
        <v>40725</v>
      </c>
      <c r="B10" s="42">
        <v>279.23</v>
      </c>
      <c r="C10" s="42">
        <v>299.31</v>
      </c>
      <c r="D10" s="42">
        <v>335.04</v>
      </c>
      <c r="E10" s="42" t="s">
        <v>134</v>
      </c>
      <c r="F10" s="43">
        <v>299.62</v>
      </c>
    </row>
    <row r="11" spans="1:14">
      <c r="A11" s="41">
        <v>40756</v>
      </c>
      <c r="B11" s="42">
        <v>278.44</v>
      </c>
      <c r="C11" s="42">
        <v>298.16000000000003</v>
      </c>
      <c r="D11" s="42">
        <v>337.47</v>
      </c>
      <c r="E11" s="42" t="s">
        <v>134</v>
      </c>
      <c r="F11" s="43">
        <v>300.05</v>
      </c>
    </row>
    <row r="12" spans="1:14">
      <c r="A12" s="41">
        <v>40787</v>
      </c>
      <c r="B12" s="42">
        <v>279.24</v>
      </c>
      <c r="C12" s="42">
        <v>298.07</v>
      </c>
      <c r="D12" s="42">
        <v>337.67</v>
      </c>
      <c r="E12" s="42" t="s">
        <v>134</v>
      </c>
      <c r="F12" s="43">
        <v>300.33999999999997</v>
      </c>
    </row>
    <row r="13" spans="1:14">
      <c r="A13" s="41">
        <v>40817</v>
      </c>
      <c r="B13" s="42">
        <v>279.57</v>
      </c>
      <c r="C13" s="42">
        <v>297.99</v>
      </c>
      <c r="D13" s="42">
        <v>340.52</v>
      </c>
      <c r="E13" s="42" t="s">
        <v>134</v>
      </c>
      <c r="F13" s="43">
        <v>301.12</v>
      </c>
    </row>
    <row r="14" spans="1:14">
      <c r="A14" s="41">
        <v>40848</v>
      </c>
      <c r="B14" s="42">
        <v>279.8</v>
      </c>
      <c r="C14" s="42">
        <v>298.08</v>
      </c>
      <c r="D14" s="42">
        <v>336.41</v>
      </c>
      <c r="E14" s="42" t="s">
        <v>134</v>
      </c>
      <c r="F14" s="43">
        <v>300.39</v>
      </c>
    </row>
    <row r="15" spans="1:14">
      <c r="A15" s="41">
        <v>40878</v>
      </c>
      <c r="B15" s="42">
        <v>279.77999999999997</v>
      </c>
      <c r="C15" s="42">
        <v>298.39999999999998</v>
      </c>
      <c r="D15" s="42">
        <v>340.65</v>
      </c>
      <c r="E15" s="42" t="s">
        <v>134</v>
      </c>
      <c r="F15" s="43">
        <v>301.56</v>
      </c>
    </row>
    <row r="16" spans="1:14">
      <c r="A16" s="41">
        <v>40909</v>
      </c>
      <c r="B16" s="42">
        <v>279.74</v>
      </c>
      <c r="C16" s="42">
        <v>296.93</v>
      </c>
      <c r="D16" s="42">
        <v>338.18</v>
      </c>
      <c r="E16" s="42" t="s">
        <v>134</v>
      </c>
      <c r="F16" s="43">
        <v>300.68</v>
      </c>
    </row>
    <row r="17" spans="1:6">
      <c r="A17" s="41">
        <v>40940</v>
      </c>
      <c r="B17" s="42">
        <v>280.20999999999998</v>
      </c>
      <c r="C17" s="42">
        <v>298.37</v>
      </c>
      <c r="D17" s="42">
        <v>338.64</v>
      </c>
      <c r="E17" s="42" t="s">
        <v>134</v>
      </c>
      <c r="F17" s="43">
        <v>301.67</v>
      </c>
    </row>
    <row r="18" spans="1:6">
      <c r="A18" s="41">
        <v>40969</v>
      </c>
      <c r="B18" s="42">
        <v>280.17</v>
      </c>
      <c r="C18" s="42">
        <v>298.8</v>
      </c>
      <c r="D18" s="42">
        <v>339.64</v>
      </c>
      <c r="E18" s="42" t="s">
        <v>134</v>
      </c>
      <c r="F18" s="43">
        <v>302.18</v>
      </c>
    </row>
    <row r="19" spans="1:6">
      <c r="A19" s="41">
        <v>41000</v>
      </c>
      <c r="B19" s="42">
        <v>280.01</v>
      </c>
      <c r="C19" s="42">
        <v>295.85000000000002</v>
      </c>
      <c r="D19" s="42">
        <v>339.72</v>
      </c>
      <c r="E19" s="42" t="s">
        <v>134</v>
      </c>
      <c r="F19" s="43">
        <v>301.10000000000002</v>
      </c>
    </row>
    <row r="20" spans="1:6">
      <c r="A20" s="41">
        <v>41030</v>
      </c>
      <c r="B20" s="42">
        <v>281.02</v>
      </c>
      <c r="C20" s="42">
        <v>299.32</v>
      </c>
      <c r="D20" s="42">
        <v>342.46</v>
      </c>
      <c r="E20" s="42" t="s">
        <v>134</v>
      </c>
      <c r="F20" s="43">
        <v>303.58</v>
      </c>
    </row>
    <row r="21" spans="1:6">
      <c r="A21" s="41">
        <v>41061</v>
      </c>
      <c r="B21" s="42">
        <v>281.14999999999998</v>
      </c>
      <c r="C21" s="42">
        <v>298.81</v>
      </c>
      <c r="D21" s="42">
        <v>342.39</v>
      </c>
      <c r="E21" s="42" t="s">
        <v>134</v>
      </c>
      <c r="F21" s="43">
        <v>303.52</v>
      </c>
    </row>
    <row r="22" spans="1:6">
      <c r="A22" s="41">
        <v>41091</v>
      </c>
      <c r="B22" s="42">
        <v>281.26</v>
      </c>
      <c r="C22" s="42">
        <v>299.77999999999997</v>
      </c>
      <c r="D22" s="42">
        <v>343.6</v>
      </c>
      <c r="E22" s="42" t="s">
        <v>134</v>
      </c>
      <c r="F22" s="43">
        <v>304.35000000000002</v>
      </c>
    </row>
    <row r="23" spans="1:6">
      <c r="A23" s="41">
        <v>41122</v>
      </c>
      <c r="B23" s="42">
        <v>281.25</v>
      </c>
      <c r="C23" s="42">
        <v>298.8</v>
      </c>
      <c r="D23" s="42">
        <v>344.17</v>
      </c>
      <c r="E23" s="42" t="s">
        <v>134</v>
      </c>
      <c r="F23" s="43">
        <v>304.26</v>
      </c>
    </row>
    <row r="24" spans="1:6">
      <c r="A24" s="41">
        <v>41153</v>
      </c>
      <c r="B24" s="42">
        <v>281.82</v>
      </c>
      <c r="C24" s="42">
        <v>299.88</v>
      </c>
      <c r="D24" s="42">
        <v>344.64</v>
      </c>
      <c r="E24" s="42" t="s">
        <v>134</v>
      </c>
      <c r="F24" s="43">
        <v>305.02999999999997</v>
      </c>
    </row>
    <row r="25" spans="1:6">
      <c r="A25" s="41">
        <v>41183</v>
      </c>
      <c r="B25" s="42">
        <v>281.64999999999998</v>
      </c>
      <c r="C25" s="42">
        <v>299.26</v>
      </c>
      <c r="D25" s="42">
        <v>346.36</v>
      </c>
      <c r="E25" s="42" t="s">
        <v>134</v>
      </c>
      <c r="F25" s="43">
        <v>305.29000000000002</v>
      </c>
    </row>
    <row r="26" spans="1:6">
      <c r="A26" s="41">
        <v>41214</v>
      </c>
      <c r="B26" s="42">
        <v>281.89</v>
      </c>
      <c r="C26" s="42">
        <v>298.39</v>
      </c>
      <c r="D26" s="42">
        <v>345.95</v>
      </c>
      <c r="E26" s="42" t="s">
        <v>134</v>
      </c>
      <c r="F26" s="43">
        <v>304.95</v>
      </c>
    </row>
    <row r="27" spans="1:6">
      <c r="A27" s="41">
        <v>41244</v>
      </c>
      <c r="B27" s="42">
        <v>281.64999999999998</v>
      </c>
      <c r="C27" s="42">
        <v>300.93</v>
      </c>
      <c r="D27" s="42">
        <v>348.54</v>
      </c>
      <c r="E27" s="42" t="s">
        <v>134</v>
      </c>
      <c r="F27" s="43">
        <v>306.56</v>
      </c>
    </row>
    <row r="28" spans="1:6">
      <c r="A28" s="41">
        <v>41275</v>
      </c>
      <c r="B28" s="42">
        <v>281.97000000000003</v>
      </c>
      <c r="C28" s="42">
        <v>298.56</v>
      </c>
      <c r="D28" s="42">
        <v>342.79</v>
      </c>
      <c r="E28" s="42" t="s">
        <v>134</v>
      </c>
      <c r="F28" s="43">
        <v>304.69</v>
      </c>
    </row>
    <row r="29" spans="1:6">
      <c r="A29" s="41">
        <v>41306</v>
      </c>
      <c r="B29" s="42">
        <v>281.85000000000002</v>
      </c>
      <c r="C29" s="42">
        <v>299.45</v>
      </c>
      <c r="D29" s="42">
        <v>336.58</v>
      </c>
      <c r="E29" s="42" t="s">
        <v>134</v>
      </c>
      <c r="F29" s="43">
        <v>303.61</v>
      </c>
    </row>
    <row r="30" spans="1:6">
      <c r="A30" s="41">
        <v>41334</v>
      </c>
      <c r="B30" s="42">
        <v>282.20999999999998</v>
      </c>
      <c r="C30" s="42">
        <v>298.63</v>
      </c>
      <c r="D30" s="42">
        <v>344.95</v>
      </c>
      <c r="E30" s="42" t="s">
        <v>134</v>
      </c>
      <c r="F30" s="43">
        <v>305.54000000000002</v>
      </c>
    </row>
    <row r="31" spans="1:6">
      <c r="A31" s="41">
        <v>41365</v>
      </c>
      <c r="B31" s="42">
        <v>282.33</v>
      </c>
      <c r="C31" s="42">
        <v>300.92</v>
      </c>
      <c r="D31" s="42">
        <v>344.82</v>
      </c>
      <c r="E31" s="42" t="s">
        <v>134</v>
      </c>
      <c r="F31" s="43">
        <v>306.55</v>
      </c>
    </row>
    <row r="32" spans="1:6">
      <c r="A32" s="41">
        <v>41395</v>
      </c>
      <c r="B32" s="42">
        <v>282.45</v>
      </c>
      <c r="C32" s="42">
        <v>304.89</v>
      </c>
      <c r="D32" s="42">
        <v>346.47</v>
      </c>
      <c r="E32" s="42" t="s">
        <v>134</v>
      </c>
      <c r="F32" s="43">
        <v>308.58999999999997</v>
      </c>
    </row>
    <row r="33" spans="1:6">
      <c r="A33" s="41">
        <v>41426</v>
      </c>
      <c r="B33" s="42">
        <v>283.10000000000002</v>
      </c>
      <c r="C33" s="42">
        <v>311.60000000000002</v>
      </c>
      <c r="D33" s="42">
        <v>345.01</v>
      </c>
      <c r="E33" s="42" t="s">
        <v>134</v>
      </c>
      <c r="F33" s="43">
        <v>310.95999999999998</v>
      </c>
    </row>
    <row r="34" spans="1:6">
      <c r="A34" s="41">
        <v>41456</v>
      </c>
      <c r="B34" s="42">
        <v>282.89999999999998</v>
      </c>
      <c r="C34" s="42">
        <v>311.77</v>
      </c>
      <c r="D34" s="42">
        <v>344.22</v>
      </c>
      <c r="E34" s="42" t="s">
        <v>134</v>
      </c>
      <c r="F34" s="43">
        <v>310.89</v>
      </c>
    </row>
    <row r="35" spans="1:6">
      <c r="A35" s="41">
        <v>41487</v>
      </c>
      <c r="B35" s="42">
        <v>282.8</v>
      </c>
      <c r="C35" s="42">
        <v>318.91000000000003</v>
      </c>
      <c r="D35" s="42">
        <v>349.1</v>
      </c>
      <c r="E35" s="42" t="s">
        <v>134</v>
      </c>
      <c r="F35" s="43">
        <v>314.89999999999998</v>
      </c>
    </row>
    <row r="36" spans="1:6">
      <c r="A36" s="41">
        <v>41518</v>
      </c>
      <c r="B36" s="42">
        <v>282.85000000000002</v>
      </c>
      <c r="C36" s="42">
        <v>311.72000000000003</v>
      </c>
      <c r="D36" s="42">
        <v>351.39</v>
      </c>
      <c r="E36" s="42" t="s">
        <v>134</v>
      </c>
      <c r="F36" s="43">
        <v>312.88</v>
      </c>
    </row>
    <row r="37" spans="1:6">
      <c r="A37" s="41">
        <v>41548</v>
      </c>
      <c r="B37" s="42">
        <v>283.42</v>
      </c>
      <c r="C37" s="42">
        <v>314.83999999999997</v>
      </c>
      <c r="D37" s="42">
        <v>353.16</v>
      </c>
      <c r="E37" s="42" t="s">
        <v>134</v>
      </c>
      <c r="F37" s="43">
        <v>314.82</v>
      </c>
    </row>
    <row r="38" spans="1:6">
      <c r="A38" s="41">
        <v>41579</v>
      </c>
      <c r="B38" s="42">
        <v>282.89</v>
      </c>
      <c r="C38" s="42">
        <v>306</v>
      </c>
      <c r="D38" s="42">
        <v>354.86</v>
      </c>
      <c r="E38" s="42" t="s">
        <v>134</v>
      </c>
      <c r="F38" s="43">
        <v>311.91000000000003</v>
      </c>
    </row>
    <row r="39" spans="1:6">
      <c r="A39" s="41">
        <v>41609</v>
      </c>
      <c r="B39" s="42">
        <v>282.86</v>
      </c>
      <c r="C39" s="42">
        <v>306.82</v>
      </c>
      <c r="D39" s="42">
        <v>353.09</v>
      </c>
      <c r="E39" s="42" t="s">
        <v>134</v>
      </c>
      <c r="F39" s="43">
        <v>311.64999999999998</v>
      </c>
    </row>
    <row r="40" spans="1:6">
      <c r="A40" s="41">
        <v>41640</v>
      </c>
      <c r="B40" s="42">
        <v>283.07</v>
      </c>
      <c r="C40" s="42">
        <v>306.45999999999998</v>
      </c>
      <c r="D40" s="42">
        <v>354.18</v>
      </c>
      <c r="E40" s="42" t="s">
        <v>134</v>
      </c>
      <c r="F40" s="43">
        <v>312.35000000000002</v>
      </c>
    </row>
    <row r="41" spans="1:6">
      <c r="A41" s="41">
        <v>41671</v>
      </c>
      <c r="B41" s="42">
        <v>283.04000000000002</v>
      </c>
      <c r="C41" s="42">
        <v>306.86</v>
      </c>
      <c r="D41" s="42">
        <v>351.41</v>
      </c>
      <c r="E41" s="42" t="s">
        <v>134</v>
      </c>
      <c r="F41" s="43">
        <v>311.79000000000002</v>
      </c>
    </row>
    <row r="42" spans="1:6">
      <c r="A42" s="41">
        <v>41699</v>
      </c>
      <c r="B42" s="42">
        <v>283.47000000000003</v>
      </c>
      <c r="C42" s="42">
        <v>308.43</v>
      </c>
      <c r="D42" s="42">
        <v>354.48</v>
      </c>
      <c r="E42" s="42" t="s">
        <v>134</v>
      </c>
      <c r="F42" s="43">
        <v>313.45</v>
      </c>
    </row>
    <row r="43" spans="1:6">
      <c r="A43" s="41">
        <v>41730</v>
      </c>
      <c r="B43" s="42">
        <v>283.82</v>
      </c>
      <c r="C43" s="42">
        <v>308.29000000000002</v>
      </c>
      <c r="D43" s="42">
        <v>355.71</v>
      </c>
      <c r="E43" s="42" t="s">
        <v>134</v>
      </c>
      <c r="F43" s="43">
        <v>314</v>
      </c>
    </row>
    <row r="44" spans="1:6">
      <c r="A44" s="41">
        <v>41760</v>
      </c>
      <c r="B44" s="42">
        <v>284.08</v>
      </c>
      <c r="C44" s="42">
        <v>308.60000000000002</v>
      </c>
      <c r="D44" s="42">
        <v>353.03</v>
      </c>
      <c r="E44" s="42" t="s">
        <v>134</v>
      </c>
      <c r="F44" s="43">
        <v>313.58999999999997</v>
      </c>
    </row>
    <row r="45" spans="1:6">
      <c r="A45" s="41">
        <v>41791</v>
      </c>
      <c r="B45" s="42">
        <v>284.14999999999998</v>
      </c>
      <c r="C45" s="42">
        <v>308.98</v>
      </c>
      <c r="D45" s="42">
        <v>357.41</v>
      </c>
      <c r="E45" s="42" t="s">
        <v>134</v>
      </c>
      <c r="F45" s="43">
        <v>315.08</v>
      </c>
    </row>
    <row r="46" spans="1:6">
      <c r="A46" s="41">
        <v>41821</v>
      </c>
      <c r="B46" s="42">
        <v>284.63</v>
      </c>
      <c r="C46" s="42">
        <v>309.99</v>
      </c>
      <c r="D46" s="42">
        <v>358.83</v>
      </c>
      <c r="E46" s="42" t="s">
        <v>134</v>
      </c>
      <c r="F46" s="43">
        <v>316.08999999999997</v>
      </c>
    </row>
    <row r="47" spans="1:6">
      <c r="A47" s="41">
        <v>41852</v>
      </c>
      <c r="B47" s="42">
        <v>284.18</v>
      </c>
      <c r="C47" s="42">
        <v>308.33999999999997</v>
      </c>
      <c r="D47" s="42">
        <v>357.91</v>
      </c>
      <c r="E47" s="42" t="s">
        <v>134</v>
      </c>
      <c r="F47" s="43">
        <v>315.27</v>
      </c>
    </row>
    <row r="48" spans="1:6">
      <c r="A48" s="41">
        <v>41883</v>
      </c>
      <c r="B48" s="42">
        <v>284.39999999999998</v>
      </c>
      <c r="C48" s="42">
        <v>310.32</v>
      </c>
      <c r="D48" s="42">
        <v>359.04</v>
      </c>
      <c r="E48" s="42" t="s">
        <v>134</v>
      </c>
      <c r="F48" s="43">
        <v>316.42</v>
      </c>
    </row>
    <row r="49" spans="1:6">
      <c r="A49" s="41">
        <v>41913</v>
      </c>
      <c r="B49" s="42">
        <v>285</v>
      </c>
      <c r="C49" s="42">
        <v>309.25</v>
      </c>
      <c r="D49" s="42">
        <v>362.28</v>
      </c>
      <c r="E49" s="42" t="s">
        <v>134</v>
      </c>
      <c r="F49" s="43">
        <v>317.33999999999997</v>
      </c>
    </row>
    <row r="50" spans="1:6">
      <c r="A50" s="41">
        <v>41944</v>
      </c>
      <c r="B50" s="42">
        <v>284.75</v>
      </c>
      <c r="C50" s="42">
        <v>308.04000000000002</v>
      </c>
      <c r="D50" s="42">
        <v>363.16</v>
      </c>
      <c r="E50" s="42" t="s">
        <v>134</v>
      </c>
      <c r="F50" s="43">
        <v>317.19</v>
      </c>
    </row>
    <row r="51" spans="1:6">
      <c r="A51" s="41">
        <v>41974</v>
      </c>
      <c r="B51" s="42">
        <v>284.70999999999998</v>
      </c>
      <c r="C51" s="42">
        <v>307.8</v>
      </c>
      <c r="D51" s="42">
        <v>364.37</v>
      </c>
      <c r="E51" s="42" t="s">
        <v>134</v>
      </c>
      <c r="F51" s="43">
        <v>317.47000000000003</v>
      </c>
    </row>
    <row r="52" spans="1:6">
      <c r="A52" s="41">
        <v>42005</v>
      </c>
      <c r="B52" s="42">
        <v>284.93</v>
      </c>
      <c r="C52" s="42">
        <v>307.08</v>
      </c>
      <c r="D52" s="42">
        <v>361.77</v>
      </c>
      <c r="E52" s="42">
        <v>465.38</v>
      </c>
      <c r="F52" s="43">
        <v>316.98</v>
      </c>
    </row>
    <row r="53" spans="1:6">
      <c r="A53" s="41">
        <v>42036</v>
      </c>
      <c r="B53" s="42">
        <v>284.10000000000002</v>
      </c>
      <c r="C53" s="42">
        <v>313.58</v>
      </c>
      <c r="D53" s="42">
        <v>361.52</v>
      </c>
      <c r="E53" s="42">
        <v>468.65</v>
      </c>
      <c r="F53" s="43">
        <v>319.11</v>
      </c>
    </row>
    <row r="54" spans="1:6">
      <c r="A54" s="41">
        <v>42064</v>
      </c>
      <c r="B54" s="42">
        <v>285.13</v>
      </c>
      <c r="C54" s="42">
        <v>310.7</v>
      </c>
      <c r="D54" s="42">
        <v>364.35</v>
      </c>
      <c r="E54" s="42">
        <v>472.04</v>
      </c>
      <c r="F54" s="43">
        <v>319.43</v>
      </c>
    </row>
    <row r="55" spans="1:6">
      <c r="A55" s="41">
        <v>42095</v>
      </c>
      <c r="B55" s="42">
        <v>285.05</v>
      </c>
      <c r="C55" s="42">
        <v>313.83999999999997</v>
      </c>
      <c r="D55" s="42">
        <v>365.25</v>
      </c>
      <c r="E55" s="42">
        <v>474.99</v>
      </c>
      <c r="F55" s="43">
        <v>320.93</v>
      </c>
    </row>
    <row r="56" spans="1:6">
      <c r="A56" s="41">
        <v>42125</v>
      </c>
      <c r="B56" s="42">
        <v>284.54000000000002</v>
      </c>
      <c r="C56" s="42">
        <v>315.22000000000003</v>
      </c>
      <c r="D56" s="42">
        <v>364.35</v>
      </c>
      <c r="E56" s="42">
        <v>478.7</v>
      </c>
      <c r="F56" s="43">
        <v>321.10000000000002</v>
      </c>
    </row>
    <row r="57" spans="1:6">
      <c r="A57" s="41">
        <v>42156</v>
      </c>
      <c r="B57" s="42">
        <v>285.61</v>
      </c>
      <c r="C57" s="42">
        <v>313.33</v>
      </c>
      <c r="D57" s="42">
        <v>365.82</v>
      </c>
      <c r="E57" s="42">
        <v>489.39</v>
      </c>
      <c r="F57" s="43">
        <v>321.36</v>
      </c>
    </row>
    <row r="58" spans="1:6">
      <c r="A58" s="41">
        <v>42186</v>
      </c>
      <c r="B58" s="42">
        <v>285.54000000000002</v>
      </c>
      <c r="C58" s="42">
        <v>312.83999999999997</v>
      </c>
      <c r="D58" s="42">
        <v>366.94</v>
      </c>
      <c r="E58" s="42">
        <v>484.98</v>
      </c>
      <c r="F58" s="43">
        <v>321.69</v>
      </c>
    </row>
    <row r="59" spans="1:6">
      <c r="A59" s="41">
        <v>42217</v>
      </c>
      <c r="B59" s="42">
        <v>285.06</v>
      </c>
      <c r="C59" s="42">
        <v>309.95999999999998</v>
      </c>
      <c r="D59" s="42">
        <v>366.23</v>
      </c>
      <c r="E59" s="42">
        <v>485.63</v>
      </c>
      <c r="F59" s="43">
        <v>320.48</v>
      </c>
    </row>
    <row r="60" spans="1:6">
      <c r="A60" s="41">
        <v>42248</v>
      </c>
      <c r="B60" s="42">
        <v>286.12</v>
      </c>
      <c r="C60" s="42">
        <v>313.42</v>
      </c>
      <c r="D60" s="42">
        <v>367.77</v>
      </c>
      <c r="E60" s="42">
        <v>492.57</v>
      </c>
      <c r="F60" s="43">
        <v>322.51</v>
      </c>
    </row>
    <row r="61" spans="1:6">
      <c r="A61" s="41">
        <v>42278</v>
      </c>
      <c r="B61" s="42">
        <v>286.10000000000002</v>
      </c>
      <c r="C61" s="42">
        <v>311.88</v>
      </c>
      <c r="D61" s="42">
        <v>369.71</v>
      </c>
      <c r="E61" s="42">
        <v>494.39</v>
      </c>
      <c r="F61" s="43">
        <v>322.85000000000002</v>
      </c>
    </row>
    <row r="62" spans="1:6">
      <c r="A62" s="41">
        <v>42309</v>
      </c>
      <c r="B62" s="42">
        <v>286.08</v>
      </c>
      <c r="C62" s="42">
        <v>311.89999999999998</v>
      </c>
      <c r="D62" s="42">
        <v>370.72</v>
      </c>
      <c r="E62" s="42">
        <v>501.69</v>
      </c>
      <c r="F62" s="43">
        <v>323.19</v>
      </c>
    </row>
    <row r="63" spans="1:6" ht="15" thickBot="1">
      <c r="A63" s="44">
        <v>42339</v>
      </c>
      <c r="B63" s="45">
        <v>285.74</v>
      </c>
      <c r="C63" s="45">
        <v>313.66000000000003</v>
      </c>
      <c r="D63" s="45">
        <v>372.92</v>
      </c>
      <c r="E63" s="45">
        <v>507.48</v>
      </c>
      <c r="F63" s="46">
        <v>324.52</v>
      </c>
    </row>
    <row r="64" spans="1:6" ht="15.95" thickTop="1">
      <c r="A64" s="31" t="s">
        <v>135</v>
      </c>
    </row>
  </sheetData>
  <dataValidations count="1">
    <dataValidation type="whole" allowBlank="1" showInputMessage="1" showErrorMessage="1" sqref="B40:D51 F40:F51" xr:uid="{EBA5BA75-AC5B-43D8-A00B-50875DC492A8}">
      <formula1>0</formula1>
      <formula2>0</formula2>
    </dataValidation>
  </dataValidations>
  <hyperlinks>
    <hyperlink ref="N1" location="Índice!A1" display="Volver al índice" xr:uid="{516560BD-C2C0-474E-9EDC-497B4652D64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7A40-F242-45F0-9CFE-EBFAF98501C7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951D4A64-E058-480C-AD12-C3B0B392BC65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C258-F352-4F4A-A2AD-82383CCDDC58}">
  <sheetPr>
    <tabColor rgb="FF40A682"/>
  </sheetPr>
  <dimension ref="A1:O25"/>
  <sheetViews>
    <sheetView workbookViewId="0">
      <selection activeCell="K1" sqref="K1"/>
    </sheetView>
  </sheetViews>
  <sheetFormatPr defaultColWidth="10.85546875" defaultRowHeight="14.45"/>
  <cols>
    <col min="1" max="1" width="10.85546875" style="49"/>
    <col min="2" max="15" width="15.5703125" style="48" customWidth="1"/>
    <col min="16" max="16384" width="10.85546875" style="48"/>
  </cols>
  <sheetData>
    <row r="1" spans="1:15" ht="21">
      <c r="A1" s="50" t="s">
        <v>136</v>
      </c>
      <c r="K1" s="107" t="s">
        <v>85</v>
      </c>
    </row>
    <row r="2" spans="1:15" ht="15.6">
      <c r="A2" s="51" t="s">
        <v>137</v>
      </c>
    </row>
    <row r="3" spans="1:15" ht="15.95" thickBot="1">
      <c r="A3" s="52" t="s">
        <v>138</v>
      </c>
    </row>
    <row r="4" spans="1:15" ht="58.5" thickTop="1">
      <c r="A4" s="47" t="s">
        <v>87</v>
      </c>
      <c r="B4" s="47" t="s">
        <v>139</v>
      </c>
      <c r="C4" s="47" t="s">
        <v>140</v>
      </c>
      <c r="D4" s="47" t="s">
        <v>141</v>
      </c>
      <c r="E4" s="47" t="s">
        <v>142</v>
      </c>
      <c r="F4" s="47" t="s">
        <v>143</v>
      </c>
      <c r="G4" s="47" t="s">
        <v>144</v>
      </c>
      <c r="H4" s="47" t="s">
        <v>145</v>
      </c>
      <c r="I4" s="47" t="s">
        <v>146</v>
      </c>
      <c r="J4" s="47" t="s">
        <v>147</v>
      </c>
      <c r="K4" s="47" t="s">
        <v>148</v>
      </c>
      <c r="L4" s="47" t="s">
        <v>149</v>
      </c>
      <c r="M4" s="47" t="s">
        <v>150</v>
      </c>
      <c r="N4" s="47" t="s">
        <v>151</v>
      </c>
      <c r="O4" s="47" t="s">
        <v>152</v>
      </c>
    </row>
    <row r="5" spans="1:15">
      <c r="A5" s="49">
        <v>1995</v>
      </c>
      <c r="B5" s="54">
        <v>0.60810959502558037</v>
      </c>
      <c r="C5" s="54">
        <v>0.12179446670289809</v>
      </c>
      <c r="D5" s="54">
        <v>0</v>
      </c>
      <c r="E5" s="54">
        <v>0.9830810422244679</v>
      </c>
      <c r="F5" s="54">
        <v>0.13624560867572935</v>
      </c>
      <c r="G5" s="54">
        <v>2.5973615609447824E-2</v>
      </c>
      <c r="H5" s="54">
        <v>1.3107125909979978</v>
      </c>
      <c r="I5" s="54">
        <v>6.8281017223804918E-2</v>
      </c>
      <c r="J5" s="54">
        <v>0.99542578333460396</v>
      </c>
      <c r="K5" s="54"/>
      <c r="L5" s="54"/>
      <c r="M5" s="54">
        <v>1.5318137084105066</v>
      </c>
      <c r="N5" s="54"/>
      <c r="O5" s="54"/>
    </row>
    <row r="6" spans="1:15">
      <c r="A6" s="49">
        <v>1996</v>
      </c>
      <c r="B6" s="54">
        <v>0.60027173765021635</v>
      </c>
      <c r="C6" s="54">
        <v>0.11699108415032995</v>
      </c>
      <c r="D6" s="54">
        <v>0.14126149802890933</v>
      </c>
      <c r="E6" s="54">
        <v>0.96349862258953167</v>
      </c>
      <c r="F6" s="54">
        <v>0.10568882796435915</v>
      </c>
      <c r="G6" s="54">
        <v>3.1585038748172069E-2</v>
      </c>
      <c r="H6" s="54">
        <v>1.2680908894474077</v>
      </c>
      <c r="I6" s="54">
        <v>7.1657490344317523E-2</v>
      </c>
      <c r="J6" s="54">
        <v>1.0868526510480887</v>
      </c>
      <c r="K6" s="54"/>
      <c r="L6" s="54"/>
      <c r="M6" s="54">
        <v>1.6743620029349655</v>
      </c>
      <c r="N6" s="54"/>
      <c r="O6" s="54"/>
    </row>
    <row r="7" spans="1:15">
      <c r="A7" s="49">
        <v>1997</v>
      </c>
      <c r="B7" s="54">
        <v>0.61332789968358359</v>
      </c>
      <c r="C7" s="54">
        <v>0.11477553094697497</v>
      </c>
      <c r="D7" s="54">
        <v>3.6991368680641186E-2</v>
      </c>
      <c r="E7" s="54">
        <v>0.90932033266418122</v>
      </c>
      <c r="F7" s="54">
        <v>8.3003952569169967E-2</v>
      </c>
      <c r="G7" s="54">
        <v>3.022562473781986E-2</v>
      </c>
      <c r="H7" s="54">
        <v>1.5756142805011555</v>
      </c>
      <c r="I7" s="54">
        <v>7.3598065447868968E-2</v>
      </c>
      <c r="J7" s="54">
        <v>0.51504304924059208</v>
      </c>
      <c r="K7" s="54">
        <v>0.3488269471206884</v>
      </c>
      <c r="L7" s="54">
        <v>1.4712239440231527</v>
      </c>
      <c r="M7" s="54">
        <v>1.8842841369157159</v>
      </c>
      <c r="N7" s="54">
        <v>21.021235050036612</v>
      </c>
      <c r="O7" s="54">
        <v>0.19591261451726569</v>
      </c>
    </row>
    <row r="8" spans="1:15">
      <c r="A8" s="49">
        <v>1998</v>
      </c>
      <c r="B8" s="54">
        <v>0.65517085078003956</v>
      </c>
      <c r="C8" s="54">
        <v>0.11126112939873865</v>
      </c>
      <c r="D8" s="54">
        <v>0.10508083140877598</v>
      </c>
      <c r="E8" s="54">
        <v>1.0812769153730597</v>
      </c>
      <c r="F8" s="54">
        <v>0.12540653050604916</v>
      </c>
      <c r="G8" s="54">
        <v>2.77231249363954E-2</v>
      </c>
      <c r="H8" s="54">
        <v>1.4337316164397955</v>
      </c>
      <c r="I8" s="54">
        <v>6.0975897363331921E-2</v>
      </c>
      <c r="J8" s="54">
        <v>0.6620401102327359</v>
      </c>
      <c r="K8" s="54">
        <v>0.41340457974065226</v>
      </c>
      <c r="L8" s="54">
        <v>1.5415767570900123</v>
      </c>
      <c r="M8" s="54">
        <v>1.6560768457309116</v>
      </c>
      <c r="N8" s="54">
        <v>16.404744657732707</v>
      </c>
      <c r="O8" s="54">
        <v>0.98194130925507905</v>
      </c>
    </row>
    <row r="9" spans="1:15">
      <c r="A9" s="49">
        <v>1999</v>
      </c>
      <c r="B9" s="54">
        <v>0.68605528550738171</v>
      </c>
      <c r="C9" s="54">
        <v>9.4764481049061641E-2</v>
      </c>
      <c r="D9" s="54">
        <v>0</v>
      </c>
      <c r="E9" s="54">
        <v>1.0611121847521499</v>
      </c>
      <c r="F9" s="54">
        <v>5.027932960893855E-2</v>
      </c>
      <c r="G9" s="54">
        <v>3.5915164268366967E-2</v>
      </c>
      <c r="H9" s="54">
        <v>1.516838730167017</v>
      </c>
      <c r="I9" s="54">
        <v>8.4440648279292041E-2</v>
      </c>
      <c r="J9" s="54">
        <v>0.61765325468717081</v>
      </c>
      <c r="K9" s="54">
        <v>0.37364318496393967</v>
      </c>
      <c r="L9" s="54">
        <v>1.8226343679031036</v>
      </c>
      <c r="M9" s="54">
        <v>1.7056562964679527</v>
      </c>
      <c r="N9" s="54">
        <v>9.5530583214793747</v>
      </c>
      <c r="O9" s="54">
        <v>1.3339317773788151</v>
      </c>
    </row>
    <row r="10" spans="1:15">
      <c r="A10" s="49">
        <v>2000</v>
      </c>
      <c r="B10" s="54">
        <v>0.68998392013911625</v>
      </c>
      <c r="C10" s="54">
        <v>7.6474563181774299E-2</v>
      </c>
      <c r="D10" s="54">
        <v>0</v>
      </c>
      <c r="E10" s="54">
        <v>1.1166333800485382</v>
      </c>
      <c r="F10" s="54">
        <v>3.9048633297834576E-2</v>
      </c>
      <c r="G10" s="54">
        <v>1.4253646629055247E-2</v>
      </c>
      <c r="H10" s="54">
        <v>1.4836518133029761</v>
      </c>
      <c r="I10" s="54">
        <v>8.3719502534854245E-2</v>
      </c>
      <c r="J10" s="54">
        <v>0.46766427018893164</v>
      </c>
      <c r="K10" s="54">
        <v>0.43249247859291828</v>
      </c>
      <c r="L10" s="54">
        <v>1.7105048701928673</v>
      </c>
      <c r="M10" s="54">
        <v>2.1147320172087976</v>
      </c>
      <c r="N10" s="54">
        <v>14.01390342353117</v>
      </c>
      <c r="O10" s="54">
        <v>0.279651795429815</v>
      </c>
    </row>
    <row r="11" spans="1:15">
      <c r="A11" s="49">
        <v>2001</v>
      </c>
      <c r="B11" s="54">
        <v>0.67996806348923511</v>
      </c>
      <c r="C11" s="54">
        <v>8.1917282803061139E-2</v>
      </c>
      <c r="D11" s="54">
        <v>0</v>
      </c>
      <c r="E11" s="54">
        <v>1.0007927897855295</v>
      </c>
      <c r="F11" s="54">
        <v>3.3463256963589698E-2</v>
      </c>
      <c r="G11" s="54">
        <v>2.5774110207072071E-2</v>
      </c>
      <c r="H11" s="54">
        <v>1.5248510300209976</v>
      </c>
      <c r="I11" s="54">
        <v>0.1259914430646138</v>
      </c>
      <c r="J11" s="54">
        <v>0.59822152935749173</v>
      </c>
      <c r="K11" s="54">
        <v>0.37769138333215524</v>
      </c>
      <c r="L11" s="54">
        <v>1.7519849953110347</v>
      </c>
      <c r="M11" s="54">
        <v>1.3877196488692791</v>
      </c>
      <c r="N11" s="54">
        <v>11.118756585879874</v>
      </c>
      <c r="O11" s="54">
        <v>0.22159999999999999</v>
      </c>
    </row>
    <row r="12" spans="1:15">
      <c r="A12" s="49">
        <v>2002</v>
      </c>
      <c r="B12" s="54">
        <v>0.7179939049572065</v>
      </c>
      <c r="C12" s="54">
        <v>6.0226881629113792E-2</v>
      </c>
      <c r="D12" s="54">
        <v>2.3242300987797792E-2</v>
      </c>
      <c r="E12" s="54">
        <v>1.1343348905827391</v>
      </c>
      <c r="F12" s="54">
        <v>0.15983961855223233</v>
      </c>
      <c r="G12" s="54">
        <v>3.8571188998826098E-2</v>
      </c>
      <c r="H12" s="54">
        <v>1.5750003740107417</v>
      </c>
      <c r="I12" s="54">
        <v>9.6797115282638665E-2</v>
      </c>
      <c r="J12" s="54">
        <v>0.5665356092571282</v>
      </c>
      <c r="K12" s="54">
        <v>0.39884771142686171</v>
      </c>
      <c r="L12" s="54">
        <v>1.5862474689432495</v>
      </c>
      <c r="M12" s="54">
        <v>1.6775844245348035</v>
      </c>
      <c r="N12" s="54">
        <v>9.7785788923719963</v>
      </c>
      <c r="O12" s="54">
        <v>9.1453800063071591E-2</v>
      </c>
    </row>
    <row r="13" spans="1:15">
      <c r="A13" s="49">
        <v>2003</v>
      </c>
      <c r="B13" s="54">
        <v>0.71711362797029732</v>
      </c>
      <c r="C13" s="54">
        <v>9.6763259655320566E-2</v>
      </c>
      <c r="D13" s="54">
        <v>7.0770722249151721E-2</v>
      </c>
      <c r="E13" s="54">
        <v>1.0189788657771686</v>
      </c>
      <c r="F13" s="54">
        <v>0.14309240622140898</v>
      </c>
      <c r="G13" s="54">
        <v>2.1425835337557379E-2</v>
      </c>
      <c r="H13" s="54">
        <v>1.5301463142088907</v>
      </c>
      <c r="I13" s="54">
        <v>0.11367666219300737</v>
      </c>
      <c r="J13" s="54">
        <v>0.49501384663656328</v>
      </c>
      <c r="K13" s="54">
        <v>0.37917093346455122</v>
      </c>
      <c r="L13" s="54">
        <v>1.6341030748163825</v>
      </c>
      <c r="M13" s="54">
        <v>1.4276520224149363</v>
      </c>
      <c r="N13" s="54">
        <v>7.8</v>
      </c>
      <c r="O13" s="54">
        <v>0.61469072164948457</v>
      </c>
    </row>
    <row r="14" spans="1:15">
      <c r="A14" s="49">
        <v>2004</v>
      </c>
      <c r="B14" s="54">
        <v>0.69102073846693446</v>
      </c>
      <c r="C14" s="54">
        <v>7.7506205715279775E-2</v>
      </c>
      <c r="D14" s="54">
        <v>6.097560975609756E-2</v>
      </c>
      <c r="E14" s="54">
        <v>1.0534733942462511</v>
      </c>
      <c r="F14" s="54">
        <v>0.14974930362116992</v>
      </c>
      <c r="G14" s="54">
        <v>3.1099932845938448E-2</v>
      </c>
      <c r="H14" s="54">
        <v>1.4411910342323309</v>
      </c>
      <c r="I14" s="54">
        <v>0.11690652272343902</v>
      </c>
      <c r="J14" s="54">
        <v>0.37026700158154247</v>
      </c>
      <c r="K14" s="54">
        <v>0.34311142658239946</v>
      </c>
      <c r="L14" s="54">
        <v>1.8831504624258295</v>
      </c>
      <c r="M14" s="54">
        <v>1.6212287773299132</v>
      </c>
      <c r="N14" s="54">
        <v>10.294280003806985</v>
      </c>
      <c r="O14" s="54">
        <v>0.22943037974683544</v>
      </c>
    </row>
    <row r="15" spans="1:15">
      <c r="A15" s="49">
        <v>2005</v>
      </c>
      <c r="B15" s="54">
        <v>0.71612166554955348</v>
      </c>
      <c r="C15" s="54">
        <v>0.11180841428393594</v>
      </c>
      <c r="D15" s="54">
        <v>1.7401861594496155E-2</v>
      </c>
      <c r="E15" s="54">
        <v>1.0389660963321732</v>
      </c>
      <c r="F15" s="54">
        <v>0.16983847753078524</v>
      </c>
      <c r="G15" s="54">
        <v>1.8431677234069122E-2</v>
      </c>
      <c r="H15" s="54">
        <v>1.4326706253160613</v>
      </c>
      <c r="I15" s="54">
        <v>0.11295476100588392</v>
      </c>
      <c r="J15" s="54">
        <v>0.46848128968989561</v>
      </c>
      <c r="K15" s="54">
        <v>0.41601231499265617</v>
      </c>
      <c r="L15" s="54">
        <v>2.1403333118015633</v>
      </c>
      <c r="M15" s="54">
        <v>1.7193589317543276</v>
      </c>
      <c r="N15" s="54">
        <v>9.133702963097619</v>
      </c>
      <c r="O15" s="54">
        <v>0</v>
      </c>
    </row>
    <row r="16" spans="1:15">
      <c r="A16" s="49">
        <v>2006</v>
      </c>
      <c r="B16" s="54">
        <v>0.74146308569916919</v>
      </c>
      <c r="C16" s="54">
        <v>0.12071319057427372</v>
      </c>
      <c r="D16" s="54">
        <v>0</v>
      </c>
      <c r="E16" s="54">
        <v>0.98763067592370923</v>
      </c>
      <c r="F16" s="54">
        <v>0.15043362241494329</v>
      </c>
      <c r="G16" s="54">
        <v>3.3028275759889675E-2</v>
      </c>
      <c r="H16" s="54">
        <v>1.5597179767509315</v>
      </c>
      <c r="I16" s="54">
        <v>8.4493973081566101E-2</v>
      </c>
      <c r="J16" s="54">
        <v>0.56289688745053779</v>
      </c>
      <c r="K16" s="54">
        <v>0.37572614916760888</v>
      </c>
      <c r="L16" s="54">
        <v>1.8279291224686596</v>
      </c>
      <c r="M16" s="54">
        <v>1.7365638766519824</v>
      </c>
      <c r="N16" s="54">
        <v>9.4171379871387622</v>
      </c>
      <c r="O16" s="54">
        <v>0</v>
      </c>
    </row>
    <row r="17" spans="1:15">
      <c r="A17" s="49">
        <v>2007</v>
      </c>
      <c r="B17" s="54">
        <v>0.74682147807396393</v>
      </c>
      <c r="C17" s="54">
        <v>0.1032079428935878</v>
      </c>
      <c r="D17" s="54">
        <v>0</v>
      </c>
      <c r="E17" s="54">
        <v>1.0167765095830374</v>
      </c>
      <c r="F17" s="54">
        <v>0.10852981969486823</v>
      </c>
      <c r="G17" s="54">
        <v>2.6601249283411631E-2</v>
      </c>
      <c r="H17" s="54">
        <v>1.5319442706051694</v>
      </c>
      <c r="I17" s="54">
        <v>9.1478782099312039E-2</v>
      </c>
      <c r="J17" s="54">
        <v>0.49864276069434971</v>
      </c>
      <c r="K17" s="54">
        <v>0.34881596310851376</v>
      </c>
      <c r="L17" s="54">
        <v>1.653292793781149</v>
      </c>
      <c r="M17" s="54">
        <v>1.733475549721037</v>
      </c>
      <c r="N17" s="54">
        <v>6.9540067498626481</v>
      </c>
      <c r="O17" s="54">
        <v>4.2606516290726815E-2</v>
      </c>
    </row>
    <row r="18" spans="1:15">
      <c r="A18" s="49">
        <v>2008</v>
      </c>
      <c r="B18" s="54">
        <v>0.73129336432741898</v>
      </c>
      <c r="C18" s="54">
        <v>0.121649969211272</v>
      </c>
      <c r="D18" s="54">
        <v>4.0064102564102567E-2</v>
      </c>
      <c r="E18" s="54">
        <v>0.98998282486324418</v>
      </c>
      <c r="F18" s="54">
        <v>9.869767441860465E-2</v>
      </c>
      <c r="G18" s="54">
        <v>2.8493863211205912E-2</v>
      </c>
      <c r="H18" s="54">
        <v>1.4949004013402556</v>
      </c>
      <c r="I18" s="54">
        <v>6.7863212704461065E-2</v>
      </c>
      <c r="J18" s="54">
        <v>0.48996040183857703</v>
      </c>
      <c r="K18" s="54">
        <v>0.35437812504257549</v>
      </c>
      <c r="L18" s="54">
        <v>1.6938119752617213</v>
      </c>
      <c r="M18" s="54">
        <v>1.8354657154181531</v>
      </c>
      <c r="N18" s="54">
        <v>9.3995238095238101</v>
      </c>
      <c r="O18" s="54">
        <v>0</v>
      </c>
    </row>
    <row r="19" spans="1:15">
      <c r="A19" s="49">
        <v>2009</v>
      </c>
      <c r="B19" s="54">
        <v>0.73799905624181383</v>
      </c>
      <c r="C19" s="54">
        <v>0.10757865103059971</v>
      </c>
      <c r="D19" s="54">
        <v>4.5493562231759654E-2</v>
      </c>
      <c r="E19" s="54">
        <v>1.0016503392363987</v>
      </c>
      <c r="F19" s="54">
        <v>5.4585473220836393E-2</v>
      </c>
      <c r="G19" s="54">
        <v>2.6898326898326899E-2</v>
      </c>
      <c r="H19" s="54">
        <v>1.6123808225609801</v>
      </c>
      <c r="I19" s="54">
        <v>8.7727194787379975E-2</v>
      </c>
      <c r="J19" s="54">
        <v>0.46152226419768377</v>
      </c>
      <c r="K19" s="54">
        <v>0.35427940514973488</v>
      </c>
      <c r="L19" s="54">
        <v>2.171923464249748</v>
      </c>
      <c r="M19" s="54">
        <v>1.8561737840950323</v>
      </c>
      <c r="N19" s="54">
        <v>10.248898678414097</v>
      </c>
      <c r="O19" s="54">
        <v>6.3128834355828225</v>
      </c>
    </row>
    <row r="20" spans="1:15">
      <c r="A20" s="49">
        <v>2010</v>
      </c>
      <c r="B20" s="54">
        <v>0.72952778446792643</v>
      </c>
      <c r="C20" s="54">
        <v>0.12236476990161807</v>
      </c>
      <c r="D20" s="54">
        <v>0.14668901927912825</v>
      </c>
      <c r="E20" s="54">
        <v>0.94667980626087689</v>
      </c>
      <c r="F20" s="54">
        <v>0.14022254275705748</v>
      </c>
      <c r="G20" s="54">
        <v>3.5634600876418565E-2</v>
      </c>
      <c r="H20" s="54">
        <v>1.5228968932171021</v>
      </c>
      <c r="I20" s="54">
        <v>0.11825954364755215</v>
      </c>
      <c r="J20" s="54">
        <v>0.49961946913016497</v>
      </c>
      <c r="K20" s="54">
        <v>0.41621129326047357</v>
      </c>
      <c r="L20" s="54">
        <v>2.2177725811166327</v>
      </c>
      <c r="M20" s="54">
        <v>1.9961670608953883</v>
      </c>
      <c r="N20" s="54">
        <v>14.074118710454956</v>
      </c>
      <c r="O20" s="54">
        <v>1.1077844311377245</v>
      </c>
    </row>
    <row r="21" spans="1:15">
      <c r="A21" s="49">
        <v>2011</v>
      </c>
      <c r="B21" s="54">
        <v>0.71193179412464935</v>
      </c>
      <c r="C21" s="54">
        <v>0.14517665834295829</v>
      </c>
      <c r="D21" s="54">
        <v>9.4262295081967207E-2</v>
      </c>
      <c r="E21" s="54">
        <v>0.95917749450910361</v>
      </c>
      <c r="F21" s="54">
        <v>0.15663463159669533</v>
      </c>
      <c r="G21" s="54">
        <v>2.6168809283066106E-2</v>
      </c>
      <c r="H21" s="54">
        <v>1.4744098799624132</v>
      </c>
      <c r="I21" s="54">
        <v>0.12241822896913662</v>
      </c>
      <c r="J21" s="54">
        <v>0.47228972666078839</v>
      </c>
      <c r="K21" s="54">
        <v>0.45610915014933479</v>
      </c>
      <c r="L21" s="54">
        <v>1.8536311595016275</v>
      </c>
      <c r="M21" s="54">
        <v>1.8770647303176005</v>
      </c>
      <c r="N21" s="54">
        <v>11.718362282878411</v>
      </c>
      <c r="O21" s="54">
        <v>2.141509433962264</v>
      </c>
    </row>
    <row r="22" spans="1:15">
      <c r="A22" s="49">
        <v>2012</v>
      </c>
      <c r="B22" s="54">
        <v>0.71674969864991134</v>
      </c>
      <c r="C22" s="54">
        <v>0.11161740643317247</v>
      </c>
      <c r="D22" s="54">
        <v>1.478415138971023E-2</v>
      </c>
      <c r="E22" s="54">
        <v>0.9379536214058054</v>
      </c>
      <c r="F22" s="54">
        <v>0.22419011321600718</v>
      </c>
      <c r="G22" s="54">
        <v>2.0637751294278465E-2</v>
      </c>
      <c r="H22" s="54">
        <v>1.5261105949554385</v>
      </c>
      <c r="I22" s="54">
        <v>0.14694144111457805</v>
      </c>
      <c r="J22" s="54">
        <v>0.49752386342610228</v>
      </c>
      <c r="K22" s="54">
        <v>0.45282264612924583</v>
      </c>
      <c r="L22" s="54">
        <v>1.5576403293733108</v>
      </c>
      <c r="M22" s="54">
        <v>1.9591792253082576</v>
      </c>
      <c r="N22" s="54">
        <v>10.367698981135883</v>
      </c>
      <c r="O22" s="54">
        <v>0</v>
      </c>
    </row>
    <row r="23" spans="1:15">
      <c r="A23" s="49">
        <v>2013</v>
      </c>
      <c r="B23" s="54">
        <v>0.74009547834465383</v>
      </c>
      <c r="C23" s="54">
        <v>0.10898386947430981</v>
      </c>
      <c r="D23" s="54">
        <v>1.0587102983638113E-2</v>
      </c>
      <c r="E23" s="54">
        <v>0.99099538224730632</v>
      </c>
      <c r="F23" s="54">
        <v>9.4641962944416624E-2</v>
      </c>
      <c r="G23" s="54">
        <v>1.6784046259915485E-2</v>
      </c>
      <c r="H23" s="54">
        <v>1.554005156197678</v>
      </c>
      <c r="I23" s="54">
        <v>0.11105416025969589</v>
      </c>
      <c r="J23" s="54">
        <v>0.48021298849481792</v>
      </c>
      <c r="K23" s="54">
        <v>0.4193284843808508</v>
      </c>
      <c r="L23" s="54">
        <v>1.8198963526633429</v>
      </c>
      <c r="M23" s="54">
        <v>1.8780616463744975</v>
      </c>
      <c r="N23" s="54">
        <v>11.929661579296615</v>
      </c>
      <c r="O23" s="54">
        <v>0.67567567567567566</v>
      </c>
    </row>
    <row r="24" spans="1:15" ht="15.75" customHeight="1" thickBot="1">
      <c r="A24" s="56">
        <v>2014</v>
      </c>
      <c r="B24" s="57">
        <v>0.73792919407019075</v>
      </c>
      <c r="C24" s="57">
        <v>0.10201012838168007</v>
      </c>
      <c r="D24" s="57">
        <v>0</v>
      </c>
      <c r="E24" s="57">
        <v>0.99462944152226163</v>
      </c>
      <c r="F24" s="57">
        <v>0.19011760724257551</v>
      </c>
      <c r="G24" s="57">
        <v>1.9598532268508526E-2</v>
      </c>
      <c r="H24" s="57">
        <v>1.4969362365844299</v>
      </c>
      <c r="I24" s="57">
        <v>0.1467092117603882</v>
      </c>
      <c r="J24" s="57">
        <v>0.43894600878326012</v>
      </c>
      <c r="K24" s="57">
        <v>0.39961846030989007</v>
      </c>
      <c r="L24" s="57">
        <v>1.7298421998801519</v>
      </c>
      <c r="M24" s="57">
        <v>1.7656028175166538</v>
      </c>
      <c r="N24" s="57">
        <v>14.215671825104398</v>
      </c>
      <c r="O24" s="57">
        <v>2.4671532846715327</v>
      </c>
    </row>
    <row r="25" spans="1:15" ht="15" thickTop="1">
      <c r="A25" s="55" t="s">
        <v>153</v>
      </c>
    </row>
  </sheetData>
  <hyperlinks>
    <hyperlink ref="K1" location="Índice!A1" display="Volver al índice" xr:uid="{4076E4FE-EC17-4007-A81B-AAECF122B38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5B03-F03F-42C3-A0D2-B79819212BB4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94FA91FB-20DC-4AB8-8562-BF3BBB45E887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2A4E1-7889-46D8-A657-0C2051EDA431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D8CA3EE5-F30B-4EDE-839E-DD270C0E2E9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9E51-4DD3-4140-823B-3D9D3EB7A0AF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B30E36BC-6FBD-41D7-88DF-6B66C8892B0F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9C70-54E4-49CB-ACB1-B9231BE65387}">
  <sheetPr>
    <tabColor rgb="FF40A682"/>
  </sheetPr>
  <dimension ref="A1:L13"/>
  <sheetViews>
    <sheetView workbookViewId="0">
      <selection activeCell="L1" sqref="L1"/>
    </sheetView>
  </sheetViews>
  <sheetFormatPr defaultColWidth="10.85546875" defaultRowHeight="14.45"/>
  <cols>
    <col min="1" max="1" width="15" style="48" customWidth="1"/>
    <col min="2" max="7" width="15.5703125" style="48" customWidth="1"/>
    <col min="8" max="11" width="10.85546875" style="48"/>
    <col min="12" max="12" width="13.42578125" style="48" bestFit="1" customWidth="1"/>
    <col min="13" max="16384" width="10.85546875" style="48"/>
  </cols>
  <sheetData>
    <row r="1" spans="1:12" ht="21.6" thickBot="1">
      <c r="A1" s="62" t="s">
        <v>154</v>
      </c>
      <c r="B1" s="59"/>
      <c r="C1" s="59"/>
      <c r="D1" s="59"/>
      <c r="E1" s="59"/>
      <c r="F1" s="59"/>
      <c r="G1" s="59"/>
      <c r="L1" s="107" t="s">
        <v>85</v>
      </c>
    </row>
    <row r="2" spans="1:12" s="59" customFormat="1" ht="44.1" thickTop="1">
      <c r="A2" s="47" t="s">
        <v>87</v>
      </c>
      <c r="B2" s="47" t="s">
        <v>155</v>
      </c>
      <c r="C2" s="47" t="s">
        <v>156</v>
      </c>
      <c r="D2" s="47" t="s">
        <v>157</v>
      </c>
      <c r="E2" s="47" t="s">
        <v>158</v>
      </c>
      <c r="F2" s="47" t="s">
        <v>159</v>
      </c>
      <c r="G2" s="47" t="s">
        <v>160</v>
      </c>
    </row>
    <row r="3" spans="1:12">
      <c r="A3" s="216" t="s">
        <v>161</v>
      </c>
      <c r="B3" s="216"/>
      <c r="C3" s="216"/>
      <c r="D3" s="216"/>
      <c r="E3" s="216"/>
      <c r="F3" s="216"/>
      <c r="G3" s="216"/>
    </row>
    <row r="4" spans="1:12">
      <c r="A4" s="49">
        <v>2000</v>
      </c>
      <c r="B4" s="69">
        <v>136783</v>
      </c>
      <c r="C4" s="69">
        <v>26225</v>
      </c>
      <c r="D4" s="54">
        <v>20.227456117369663</v>
      </c>
      <c r="E4" s="69">
        <v>1511173</v>
      </c>
      <c r="F4" s="60">
        <v>9.9092806768682026E-2</v>
      </c>
      <c r="G4" s="60">
        <v>9.0514454665349367E-2</v>
      </c>
    </row>
    <row r="5" spans="1:12">
      <c r="A5" s="49">
        <v>2005</v>
      </c>
      <c r="B5" s="69">
        <v>147008</v>
      </c>
      <c r="C5" s="69">
        <v>52286</v>
      </c>
      <c r="D5" s="54">
        <v>18.366316496188933</v>
      </c>
      <c r="E5" s="69">
        <v>1656852</v>
      </c>
      <c r="F5" s="60">
        <v>0.10579488656319734</v>
      </c>
      <c r="G5" s="60">
        <v>8.8727297308389644E-2</v>
      </c>
    </row>
    <row r="6" spans="1:12">
      <c r="A6" s="49">
        <v>2010</v>
      </c>
      <c r="B6" s="69">
        <v>127341</v>
      </c>
      <c r="C6" s="69">
        <v>53849</v>
      </c>
      <c r="D6" s="54">
        <v>19.739048078887262</v>
      </c>
      <c r="E6" s="69">
        <v>1514123</v>
      </c>
      <c r="F6" s="60">
        <v>0.10211640665916838</v>
      </c>
      <c r="G6" s="60">
        <v>8.4102150221613436E-2</v>
      </c>
    </row>
    <row r="7" spans="1:12">
      <c r="A7" s="49">
        <v>2014</v>
      </c>
      <c r="B7" s="69">
        <v>143099</v>
      </c>
      <c r="C7" s="69">
        <v>51365</v>
      </c>
      <c r="D7" s="54">
        <v>19.181774096560822</v>
      </c>
      <c r="E7" s="69">
        <v>1664497</v>
      </c>
      <c r="F7" s="60">
        <v>0.10203214805328809</v>
      </c>
      <c r="G7" s="60">
        <v>8.5971317461070826E-2</v>
      </c>
    </row>
    <row r="8" spans="1:12">
      <c r="A8" s="217" t="s">
        <v>162</v>
      </c>
      <c r="B8" s="217"/>
      <c r="C8" s="217"/>
      <c r="D8" s="217"/>
      <c r="E8" s="217"/>
      <c r="F8" s="217"/>
      <c r="G8" s="217"/>
    </row>
    <row r="9" spans="1:12">
      <c r="A9" s="49">
        <v>2000</v>
      </c>
      <c r="B9" s="69">
        <v>36885</v>
      </c>
      <c r="C9" s="69">
        <v>25323</v>
      </c>
      <c r="D9" s="54">
        <v>20.550430629821623</v>
      </c>
      <c r="E9" s="69">
        <v>985192</v>
      </c>
      <c r="F9" s="60">
        <v>4.9937510788786013E-2</v>
      </c>
      <c r="G9" s="60">
        <v>3.7439402674808567E-2</v>
      </c>
    </row>
    <row r="10" spans="1:12">
      <c r="A10" s="49">
        <v>2005</v>
      </c>
      <c r="B10" s="69">
        <v>54548</v>
      </c>
      <c r="C10" s="69">
        <v>46280</v>
      </c>
      <c r="D10" s="54">
        <v>15.336351171951513</v>
      </c>
      <c r="E10" s="69">
        <v>1135780</v>
      </c>
      <c r="F10" s="60">
        <v>7.3151351224754885E-2</v>
      </c>
      <c r="G10" s="60">
        <v>4.802690661923964E-2</v>
      </c>
    </row>
    <row r="11" spans="1:12">
      <c r="A11" s="49">
        <v>2010</v>
      </c>
      <c r="B11" s="69">
        <v>54465</v>
      </c>
      <c r="C11" s="69">
        <v>55080</v>
      </c>
      <c r="D11" s="54">
        <v>16.878794480755268</v>
      </c>
      <c r="E11" s="69">
        <v>1066161</v>
      </c>
      <c r="F11" s="60">
        <v>8.0947342849719689E-2</v>
      </c>
      <c r="G11" s="60">
        <v>5.1085155056318887E-2</v>
      </c>
    </row>
    <row r="12" spans="1:12" ht="15" thickBot="1">
      <c r="A12" s="56">
        <v>2014</v>
      </c>
      <c r="B12" s="70">
        <v>55816</v>
      </c>
      <c r="C12" s="70">
        <v>62098</v>
      </c>
      <c r="D12" s="57">
        <v>18.607636316789591</v>
      </c>
      <c r="E12" s="70">
        <v>1178500</v>
      </c>
      <c r="F12" s="61">
        <v>7.5542278319898182E-2</v>
      </c>
      <c r="G12" s="61">
        <v>4.7361900721255831E-2</v>
      </c>
    </row>
    <row r="13" spans="1:12" ht="15" thickTop="1"/>
  </sheetData>
  <mergeCells count="2">
    <mergeCell ref="A3:G3"/>
    <mergeCell ref="A8:G8"/>
  </mergeCells>
  <hyperlinks>
    <hyperlink ref="L1" location="Índice!A1" display="Volver al índice" xr:uid="{737C6EC7-24D4-4C87-AC85-0A76BFDC4CB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E333-2FE1-4381-8E87-4A43C6FC7457}">
  <dimension ref="A1:N1"/>
  <sheetViews>
    <sheetView workbookViewId="0">
      <selection activeCell="N1" sqref="N1"/>
    </sheetView>
  </sheetViews>
  <sheetFormatPr defaultColWidth="11.42578125" defaultRowHeight="14.45"/>
  <cols>
    <col min="1" max="1" width="16" customWidth="1"/>
    <col min="14" max="14" width="13.42578125" bestFit="1" customWidth="1"/>
  </cols>
  <sheetData>
    <row r="1" spans="1:14" s="64" customFormat="1" ht="39.950000000000003" customHeight="1">
      <c r="A1" s="63" t="s">
        <v>163</v>
      </c>
      <c r="B1" s="218" t="s">
        <v>164</v>
      </c>
      <c r="C1" s="218"/>
      <c r="D1" s="218"/>
      <c r="E1" s="218"/>
      <c r="F1" s="218"/>
      <c r="G1" s="218"/>
      <c r="N1" s="107" t="s">
        <v>85</v>
      </c>
    </row>
  </sheetData>
  <mergeCells count="1">
    <mergeCell ref="B1:G1"/>
  </mergeCells>
  <hyperlinks>
    <hyperlink ref="N1" location="Índice!A1" display="Volver al índice" xr:uid="{1C25E628-1C70-419A-A4E0-F163465815DF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E1947-66F4-4814-AF02-E1558BF35C43}">
  <sheetPr>
    <tabColor rgb="FF40A682"/>
  </sheetPr>
  <dimension ref="A1:N13"/>
  <sheetViews>
    <sheetView workbookViewId="0">
      <selection activeCell="N1" sqref="N1"/>
    </sheetView>
  </sheetViews>
  <sheetFormatPr defaultColWidth="10.85546875" defaultRowHeight="14.45"/>
  <cols>
    <col min="1" max="1" width="16.5703125" style="48" customWidth="1"/>
    <col min="2" max="5" width="12.140625" style="48" customWidth="1"/>
    <col min="6" max="13" width="10.85546875" style="48"/>
    <col min="14" max="14" width="13.42578125" style="48" bestFit="1" customWidth="1"/>
    <col min="15" max="16384" width="10.85546875" style="48"/>
  </cols>
  <sheetData>
    <row r="1" spans="1:14" ht="21.6" thickBot="1">
      <c r="A1" s="62" t="s">
        <v>165</v>
      </c>
      <c r="B1" s="59"/>
      <c r="C1" s="59"/>
      <c r="D1" s="59"/>
      <c r="E1" s="59"/>
      <c r="N1" s="107" t="s">
        <v>85</v>
      </c>
    </row>
    <row r="2" spans="1:14" ht="15" thickTop="1">
      <c r="A2" s="39" t="s">
        <v>166</v>
      </c>
      <c r="B2" s="66">
        <v>42125</v>
      </c>
      <c r="C2" s="66">
        <v>42248</v>
      </c>
      <c r="D2" s="66">
        <v>42370</v>
      </c>
      <c r="E2" s="66">
        <v>42491</v>
      </c>
    </row>
    <row r="3" spans="1:14">
      <c r="A3" s="55" t="s">
        <v>167</v>
      </c>
      <c r="B3" s="69">
        <v>647</v>
      </c>
      <c r="C3" s="69">
        <v>567</v>
      </c>
      <c r="D3" s="69">
        <v>663</v>
      </c>
      <c r="E3" s="69">
        <v>632</v>
      </c>
    </row>
    <row r="4" spans="1:14">
      <c r="A4" s="55" t="s">
        <v>168</v>
      </c>
      <c r="B4" s="69">
        <v>5536</v>
      </c>
      <c r="C4" s="69">
        <v>5759</v>
      </c>
      <c r="D4" s="69">
        <v>5782</v>
      </c>
      <c r="E4" s="69">
        <v>5796</v>
      </c>
    </row>
    <row r="5" spans="1:14">
      <c r="A5" s="55" t="s">
        <v>169</v>
      </c>
      <c r="B5" s="69">
        <v>12849</v>
      </c>
      <c r="C5" s="69">
        <v>12581</v>
      </c>
      <c r="D5" s="69">
        <v>14031</v>
      </c>
      <c r="E5" s="69">
        <v>13760</v>
      </c>
    </row>
    <row r="6" spans="1:14">
      <c r="A6" s="55" t="s">
        <v>144</v>
      </c>
      <c r="B6" s="69">
        <v>23879</v>
      </c>
      <c r="C6" s="69">
        <v>24898</v>
      </c>
      <c r="D6" s="69">
        <v>22323</v>
      </c>
      <c r="E6" s="69">
        <v>22282</v>
      </c>
    </row>
    <row r="7" spans="1:14">
      <c r="A7" s="55" t="s">
        <v>170</v>
      </c>
      <c r="B7" s="69">
        <v>39173</v>
      </c>
      <c r="C7" s="69">
        <v>39878</v>
      </c>
      <c r="D7" s="69">
        <v>40564</v>
      </c>
      <c r="E7" s="69">
        <v>40635</v>
      </c>
    </row>
    <row r="8" spans="1:14">
      <c r="A8" s="55" t="s">
        <v>171</v>
      </c>
      <c r="B8" s="69">
        <v>83238</v>
      </c>
      <c r="C8" s="69">
        <v>81350</v>
      </c>
      <c r="D8" s="69">
        <v>79331</v>
      </c>
      <c r="E8" s="69">
        <v>81713</v>
      </c>
    </row>
    <row r="9" spans="1:14">
      <c r="A9" s="55" t="s">
        <v>145</v>
      </c>
      <c r="B9" s="69">
        <v>147548</v>
      </c>
      <c r="C9" s="69">
        <v>146583</v>
      </c>
      <c r="D9" s="69">
        <v>150282</v>
      </c>
      <c r="E9" s="69">
        <v>151004</v>
      </c>
    </row>
    <row r="10" spans="1:14">
      <c r="A10" s="55" t="s">
        <v>172</v>
      </c>
      <c r="B10" s="69">
        <v>148875</v>
      </c>
      <c r="C10" s="69">
        <v>149682</v>
      </c>
      <c r="D10" s="69">
        <v>151286</v>
      </c>
      <c r="E10" s="69">
        <v>151842</v>
      </c>
    </row>
    <row r="11" spans="1:14">
      <c r="A11" s="55" t="s">
        <v>173</v>
      </c>
      <c r="B11" s="69">
        <v>173839</v>
      </c>
      <c r="C11" s="69">
        <v>172998</v>
      </c>
      <c r="D11" s="69">
        <v>175935</v>
      </c>
      <c r="E11" s="69">
        <v>174635</v>
      </c>
    </row>
    <row r="12" spans="1:14" ht="15" thickBot="1">
      <c r="A12" s="65" t="s">
        <v>123</v>
      </c>
      <c r="B12" s="70">
        <f>SUM(B3:B11)</f>
        <v>635584</v>
      </c>
      <c r="C12" s="70">
        <f>SUM(C3:C11)</f>
        <v>634296</v>
      </c>
      <c r="D12" s="70">
        <f>SUM(D3:D11)</f>
        <v>640197</v>
      </c>
      <c r="E12" s="70">
        <f>SUM(E3:E11)</f>
        <v>642299</v>
      </c>
    </row>
    <row r="13" spans="1:14" ht="15" thickTop="1">
      <c r="A13" s="48" t="s">
        <v>174</v>
      </c>
    </row>
  </sheetData>
  <hyperlinks>
    <hyperlink ref="N1" location="Índice!A1" display="Volver al índice" xr:uid="{B7561F68-EC19-4465-8FBF-39F57E4B474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755B-44FA-4B94-A31B-7410D9A69D0D}">
  <dimension ref="A1:N1"/>
  <sheetViews>
    <sheetView workbookViewId="0">
      <selection activeCell="N1" sqref="N1"/>
    </sheetView>
  </sheetViews>
  <sheetFormatPr defaultColWidth="11.42578125" defaultRowHeight="14.45"/>
  <cols>
    <col min="1" max="1" width="15.28515625" customWidth="1"/>
    <col min="5" max="5" width="14.7109375" customWidth="1"/>
    <col min="14" max="14" width="13.42578125" bestFit="1" customWidth="1"/>
  </cols>
  <sheetData>
    <row r="1" spans="1:14" ht="18.600000000000001">
      <c r="A1" s="58" t="s">
        <v>175</v>
      </c>
      <c r="B1" s="219" t="s">
        <v>176</v>
      </c>
      <c r="C1" s="219"/>
      <c r="D1" s="219"/>
      <c r="E1" s="219"/>
      <c r="F1" s="219"/>
      <c r="G1" s="219"/>
      <c r="N1" s="107" t="s">
        <v>85</v>
      </c>
    </row>
  </sheetData>
  <mergeCells count="1">
    <mergeCell ref="B1:G1"/>
  </mergeCells>
  <hyperlinks>
    <hyperlink ref="N1" location="Índice!A1" display="Volver al índice" xr:uid="{DFC034CA-C1B7-4288-8B96-725DB1F6270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9697-7CB7-4BA1-922D-F77D8F1E360D}">
  <sheetPr>
    <tabColor rgb="FF29C5D1"/>
  </sheetPr>
  <dimension ref="A1:N59"/>
  <sheetViews>
    <sheetView workbookViewId="0">
      <selection activeCell="N1" sqref="N1"/>
    </sheetView>
  </sheetViews>
  <sheetFormatPr defaultColWidth="11.42578125" defaultRowHeight="14.45"/>
  <cols>
    <col min="1" max="1" width="10.85546875" style="15"/>
    <col min="3" max="3" width="12.7109375" bestFit="1" customWidth="1"/>
    <col min="14" max="14" width="13.42578125" bestFit="1" customWidth="1"/>
  </cols>
  <sheetData>
    <row r="1" spans="1:14" ht="21">
      <c r="A1" s="17" t="s">
        <v>84</v>
      </c>
      <c r="B1" s="17"/>
      <c r="C1" s="17"/>
      <c r="D1" s="17"/>
      <c r="N1" s="107" t="s">
        <v>85</v>
      </c>
    </row>
    <row r="2" spans="1:14" ht="15.95" thickBot="1">
      <c r="A2" s="18" t="s">
        <v>86</v>
      </c>
      <c r="B2" s="15"/>
      <c r="C2" s="15"/>
      <c r="D2" s="15"/>
    </row>
    <row r="3" spans="1:14" ht="15" thickTop="1">
      <c r="A3" s="27" t="s">
        <v>87</v>
      </c>
      <c r="B3" s="27" t="s">
        <v>88</v>
      </c>
      <c r="C3" s="27" t="s">
        <v>89</v>
      </c>
      <c r="D3" s="27" t="s">
        <v>90</v>
      </c>
    </row>
    <row r="4" spans="1:14">
      <c r="A4" s="15">
        <v>1961</v>
      </c>
      <c r="B4" s="19">
        <v>3.5285700000000002</v>
      </c>
      <c r="C4" s="19">
        <v>2.2999999999997698</v>
      </c>
      <c r="D4" s="19">
        <v>4.3244100338181113</v>
      </c>
    </row>
    <row r="5" spans="1:14">
      <c r="A5" s="15">
        <v>1962</v>
      </c>
      <c r="B5" s="19">
        <v>11.952802</v>
      </c>
      <c r="C5" s="19">
        <v>6.0999999999999943</v>
      </c>
      <c r="D5" s="19">
        <v>5.5589371409529633</v>
      </c>
    </row>
    <row r="6" spans="1:14">
      <c r="A6" s="15">
        <v>1963</v>
      </c>
      <c r="B6" s="19">
        <v>4.3054429999999995</v>
      </c>
      <c r="C6" s="19">
        <v>4.4000000000000199</v>
      </c>
      <c r="D6" s="19">
        <v>5.2097646315963857</v>
      </c>
    </row>
    <row r="7" spans="1:14">
      <c r="A7" s="15">
        <v>1964</v>
      </c>
      <c r="B7" s="19">
        <v>9.3264890000000005</v>
      </c>
      <c r="C7" s="19">
        <v>5.8000000000001393</v>
      </c>
      <c r="D7" s="19">
        <v>6.6621021497312256</v>
      </c>
    </row>
    <row r="8" spans="1:14">
      <c r="A8" s="15">
        <v>1965</v>
      </c>
      <c r="B8" s="19">
        <v>5.3684609999999999</v>
      </c>
      <c r="C8" s="19">
        <v>6.3999999999998352</v>
      </c>
      <c r="D8" s="19">
        <v>5.5517217646868744</v>
      </c>
    </row>
    <row r="9" spans="1:14">
      <c r="A9" s="15">
        <v>1966</v>
      </c>
      <c r="B9" s="19">
        <v>7.1611377395998943</v>
      </c>
      <c r="C9" s="19">
        <v>6.5000000000002416</v>
      </c>
      <c r="D9" s="19">
        <v>5.7889383836021295</v>
      </c>
    </row>
    <row r="10" spans="1:14">
      <c r="A10" s="15">
        <v>1967</v>
      </c>
      <c r="B10" s="19">
        <v>5.4368488513233189</v>
      </c>
      <c r="C10" s="19">
        <v>2.5000000000000284</v>
      </c>
      <c r="D10" s="19">
        <v>4.4149411651376056</v>
      </c>
    </row>
    <row r="11" spans="1:14">
      <c r="A11" s="15">
        <v>1968</v>
      </c>
      <c r="B11" s="19">
        <v>3.2366923841665454</v>
      </c>
      <c r="C11" s="19">
        <v>4.7999999999997414</v>
      </c>
      <c r="D11" s="19">
        <v>6.1825355385751237</v>
      </c>
    </row>
    <row r="12" spans="1:14">
      <c r="A12" s="15">
        <v>1969</v>
      </c>
      <c r="B12" s="19">
        <v>3.4854188187086237</v>
      </c>
      <c r="C12" s="19">
        <v>3.1000000000000369</v>
      </c>
      <c r="D12" s="19">
        <v>6.1183435276080758</v>
      </c>
    </row>
    <row r="13" spans="1:14">
      <c r="A13" s="15">
        <v>1970</v>
      </c>
      <c r="B13" s="19">
        <v>2.9772950912037714</v>
      </c>
      <c r="C13" s="19">
        <v>3.2068072574544431</v>
      </c>
      <c r="D13" s="19">
        <v>4.6281766641019857</v>
      </c>
    </row>
    <row r="14" spans="1:14">
      <c r="A14" s="15">
        <v>1971</v>
      </c>
      <c r="B14" s="19">
        <v>3.8582575147091376</v>
      </c>
      <c r="C14" s="19">
        <v>3.2954767283617628</v>
      </c>
      <c r="D14" s="19">
        <v>4.3173528490519004</v>
      </c>
    </row>
    <row r="15" spans="1:14">
      <c r="A15" s="15">
        <v>1972</v>
      </c>
      <c r="B15" s="19">
        <v>6.1175336861261513</v>
      </c>
      <c r="C15" s="19">
        <v>5.2632627761998236</v>
      </c>
      <c r="D15" s="19">
        <v>5.7558089456285444</v>
      </c>
    </row>
    <row r="16" spans="1:14">
      <c r="A16" s="15">
        <v>1973</v>
      </c>
      <c r="B16" s="19">
        <v>4.8616735061870884</v>
      </c>
      <c r="C16" s="19">
        <v>5.6431248475520306</v>
      </c>
      <c r="D16" s="19">
        <v>6.5363523138855015</v>
      </c>
    </row>
    <row r="17" spans="1:4">
      <c r="A17" s="15">
        <v>1974</v>
      </c>
      <c r="B17" s="19">
        <v>5.3360011006416954</v>
      </c>
      <c r="C17" s="19">
        <v>-0.5171545622252296</v>
      </c>
      <c r="D17" s="19">
        <v>1.9895193588656213</v>
      </c>
    </row>
    <row r="18" spans="1:4">
      <c r="A18" s="15">
        <v>1975</v>
      </c>
      <c r="B18" s="19">
        <v>2.9235318878657637</v>
      </c>
      <c r="C18" s="19">
        <v>-0.19767853651944733</v>
      </c>
      <c r="D18" s="19">
        <v>0.7735301003081787</v>
      </c>
    </row>
    <row r="19" spans="1:4">
      <c r="A19" s="15">
        <v>1976</v>
      </c>
      <c r="B19" s="19">
        <v>5.0492601767621892</v>
      </c>
      <c r="C19" s="19">
        <v>5.3860900507554703</v>
      </c>
      <c r="D19" s="19">
        <v>5.3590367639370982</v>
      </c>
    </row>
    <row r="20" spans="1:4">
      <c r="A20" s="15">
        <v>1977</v>
      </c>
      <c r="B20" s="19">
        <v>6.7800617299967456</v>
      </c>
      <c r="C20" s="19">
        <v>4.6085974065317856</v>
      </c>
      <c r="D20" s="19">
        <v>4.01938542750095</v>
      </c>
    </row>
    <row r="21" spans="1:4">
      <c r="A21" s="15">
        <v>1978</v>
      </c>
      <c r="B21" s="19">
        <v>5.3227658365974975</v>
      </c>
      <c r="C21" s="19">
        <v>5.5616849289446009</v>
      </c>
      <c r="D21" s="19">
        <v>4.0111822786176816</v>
      </c>
    </row>
    <row r="22" spans="1:4">
      <c r="A22" s="15">
        <v>1979</v>
      </c>
      <c r="B22" s="19">
        <v>-4.1802654369744232</v>
      </c>
      <c r="C22" s="19">
        <v>3.1756907501206086</v>
      </c>
      <c r="D22" s="19">
        <v>4.1637530638841014</v>
      </c>
    </row>
    <row r="23" spans="1:4">
      <c r="A23" s="15">
        <v>1980</v>
      </c>
      <c r="B23" s="19">
        <v>-11.771317655275809</v>
      </c>
      <c r="C23" s="19">
        <v>-0.24459622520808466</v>
      </c>
      <c r="D23" s="19">
        <v>1.9902328846608413</v>
      </c>
    </row>
    <row r="24" spans="1:4">
      <c r="A24" s="15">
        <v>1981</v>
      </c>
      <c r="B24" s="19">
        <v>-10.4509366678936</v>
      </c>
      <c r="C24" s="19">
        <v>2.5944703882315139</v>
      </c>
      <c r="D24" s="19">
        <v>1.9287030049775211</v>
      </c>
    </row>
    <row r="25" spans="1:4">
      <c r="A25" s="15">
        <v>1982</v>
      </c>
      <c r="B25" s="19">
        <v>-6.3057935211197105</v>
      </c>
      <c r="C25" s="19">
        <v>-1.9108910680485565</v>
      </c>
      <c r="D25" s="19">
        <v>0.3424435692769805</v>
      </c>
    </row>
    <row r="26" spans="1:4">
      <c r="A26" s="15">
        <v>1983</v>
      </c>
      <c r="B26" s="19">
        <v>1.5350137388244605</v>
      </c>
      <c r="C26" s="19">
        <v>4.6324571812048418</v>
      </c>
      <c r="D26" s="19">
        <v>2.3941338876884259</v>
      </c>
    </row>
    <row r="27" spans="1:4">
      <c r="A27" s="15">
        <v>1984</v>
      </c>
      <c r="B27" s="19">
        <v>1.3369557442836708</v>
      </c>
      <c r="C27" s="19">
        <v>7.2590869593605873</v>
      </c>
      <c r="D27" s="19">
        <v>4.5388848127225572</v>
      </c>
    </row>
    <row r="28" spans="1:4">
      <c r="A28" s="15">
        <v>1985</v>
      </c>
      <c r="B28" s="19">
        <v>0.61659546702748003</v>
      </c>
      <c r="C28" s="19">
        <v>4.2387375208391376</v>
      </c>
      <c r="D28" s="19">
        <v>3.8678183849242771</v>
      </c>
    </row>
    <row r="29" spans="1:4">
      <c r="A29" s="15">
        <v>1986</v>
      </c>
      <c r="B29" s="19">
        <v>0.18939498356927231</v>
      </c>
      <c r="C29" s="19">
        <v>3.5116144990922038</v>
      </c>
      <c r="D29" s="19">
        <v>3.322119225070125</v>
      </c>
    </row>
    <row r="30" spans="1:4">
      <c r="A30" s="15">
        <v>1987</v>
      </c>
      <c r="B30" s="19">
        <v>2.5135885206770752</v>
      </c>
      <c r="C30" s="19">
        <v>3.4617476918500785</v>
      </c>
      <c r="D30" s="19">
        <v>3.5800923552732371</v>
      </c>
    </row>
    <row r="31" spans="1:4">
      <c r="A31" s="15">
        <v>1988</v>
      </c>
      <c r="B31" s="19">
        <v>1.8774567111691454</v>
      </c>
      <c r="C31" s="19">
        <v>4.2039719794129553</v>
      </c>
      <c r="D31" s="19">
        <v>4.654195885544425</v>
      </c>
    </row>
    <row r="32" spans="1:4">
      <c r="A32" s="15">
        <v>1989</v>
      </c>
      <c r="B32" s="19">
        <v>0.96219182619424259</v>
      </c>
      <c r="C32" s="19">
        <v>3.6805240330471491</v>
      </c>
      <c r="D32" s="19">
        <v>3.7520345087697251</v>
      </c>
    </row>
    <row r="33" spans="1:4">
      <c r="A33" s="15">
        <v>1990</v>
      </c>
      <c r="B33" s="19">
        <v>4.8315603853174025</v>
      </c>
      <c r="C33" s="19">
        <v>1.9193702974254876</v>
      </c>
      <c r="D33" s="19">
        <v>3.0019954215185152</v>
      </c>
    </row>
    <row r="34" spans="1:4">
      <c r="A34" s="15">
        <v>1991</v>
      </c>
      <c r="B34" s="19">
        <v>3.5764127559416039</v>
      </c>
      <c r="C34" s="19">
        <v>-7.4084530712397623E-2</v>
      </c>
      <c r="D34" s="19">
        <v>1.4206144166192445</v>
      </c>
    </row>
    <row r="35" spans="1:4">
      <c r="A35" s="15">
        <v>1992</v>
      </c>
      <c r="B35" s="19">
        <v>7.5433374894421377</v>
      </c>
      <c r="C35" s="19">
        <v>3.5553961476675795</v>
      </c>
      <c r="D35" s="19">
        <v>1.7780888984595435</v>
      </c>
    </row>
    <row r="36" spans="1:4">
      <c r="A36" s="15">
        <v>1993</v>
      </c>
      <c r="B36" s="19">
        <v>7.3695233464853942</v>
      </c>
      <c r="C36" s="19">
        <v>2.7458567189227523</v>
      </c>
      <c r="D36" s="19">
        <v>1.6321218423053665</v>
      </c>
    </row>
    <row r="37" spans="1:4">
      <c r="A37" s="15">
        <v>1994</v>
      </c>
      <c r="B37" s="19">
        <v>6.0503674805810022</v>
      </c>
      <c r="C37" s="19">
        <v>4.037643424864811</v>
      </c>
      <c r="D37" s="19">
        <v>3.0100348928402383</v>
      </c>
    </row>
    <row r="38" spans="1:4">
      <c r="A38" s="15">
        <v>1995</v>
      </c>
      <c r="B38" s="19">
        <v>6.3965709781251974</v>
      </c>
      <c r="C38" s="19">
        <v>2.7189757887819326</v>
      </c>
      <c r="D38" s="19">
        <v>3.0485823959159717</v>
      </c>
    </row>
    <row r="39" spans="1:4">
      <c r="A39" s="15">
        <v>1996</v>
      </c>
      <c r="B39" s="19">
        <v>1.7055890842298709</v>
      </c>
      <c r="C39" s="19">
        <v>3.7958812294258735</v>
      </c>
      <c r="D39" s="19">
        <v>3.3845943476551383</v>
      </c>
    </row>
    <row r="40" spans="1:4">
      <c r="A40" s="15">
        <v>1997</v>
      </c>
      <c r="B40" s="19">
        <v>4.2463424998482253</v>
      </c>
      <c r="C40" s="19">
        <v>4.4870264931673063</v>
      </c>
      <c r="D40" s="19">
        <v>3.6698162581292166</v>
      </c>
    </row>
    <row r="41" spans="1:4">
      <c r="A41" s="15">
        <v>1998</v>
      </c>
      <c r="B41" s="19">
        <v>3.7487261610132521</v>
      </c>
      <c r="C41" s="19">
        <v>4.4499109632840401</v>
      </c>
      <c r="D41" s="19">
        <v>2.5239944701490202</v>
      </c>
    </row>
    <row r="42" spans="1:4">
      <c r="A42" s="15">
        <v>1999</v>
      </c>
      <c r="B42" s="19">
        <v>3.449098435417099</v>
      </c>
      <c r="C42" s="19">
        <v>4.685199608398662</v>
      </c>
      <c r="D42" s="19">
        <v>3.2607326150243523</v>
      </c>
    </row>
    <row r="43" spans="1:4">
      <c r="A43" s="15">
        <v>2000</v>
      </c>
      <c r="B43" s="19">
        <v>2.1526524965072014</v>
      </c>
      <c r="C43" s="19">
        <v>4.0921764488106618</v>
      </c>
      <c r="D43" s="19">
        <v>4.3992928734145238</v>
      </c>
    </row>
    <row r="44" spans="1:4">
      <c r="A44" s="15">
        <v>2001</v>
      </c>
      <c r="B44" s="19">
        <v>1.708936396228907</v>
      </c>
      <c r="C44" s="19">
        <v>0.97598183393212423</v>
      </c>
      <c r="D44" s="19">
        <v>1.9405350802647092</v>
      </c>
    </row>
    <row r="45" spans="1:4">
      <c r="A45" s="15">
        <v>2002</v>
      </c>
      <c r="B45" s="19">
        <v>2.3408227476271861</v>
      </c>
      <c r="C45" s="19">
        <v>1.7861276874555188</v>
      </c>
      <c r="D45" s="19">
        <v>2.1438566773228871</v>
      </c>
    </row>
    <row r="46" spans="1:4">
      <c r="A46" s="15">
        <v>2003</v>
      </c>
      <c r="B46" s="19">
        <v>2.3000382701875139</v>
      </c>
      <c r="C46" s="19">
        <v>2.8067759564809336</v>
      </c>
      <c r="D46" s="19">
        <v>2.9146687337865131</v>
      </c>
    </row>
    <row r="47" spans="1:4">
      <c r="A47" s="15">
        <v>2004</v>
      </c>
      <c r="B47" s="19">
        <v>1.8505355829062466</v>
      </c>
      <c r="C47" s="19">
        <v>3.7857428496944436</v>
      </c>
      <c r="D47" s="19">
        <v>4.453158078551553</v>
      </c>
    </row>
    <row r="48" spans="1:4">
      <c r="A48" s="15">
        <v>2005</v>
      </c>
      <c r="B48" s="19">
        <v>3.5628145010223164</v>
      </c>
      <c r="C48" s="19">
        <v>3.3452160633487722</v>
      </c>
      <c r="D48" s="19">
        <v>3.846033892767224</v>
      </c>
    </row>
    <row r="49" spans="1:4">
      <c r="A49" s="15">
        <v>2006</v>
      </c>
      <c r="B49" s="19">
        <v>3.9119486445907654</v>
      </c>
      <c r="C49" s="19">
        <v>2.6666258261220008</v>
      </c>
      <c r="D49" s="19">
        <v>4.3262244801881593</v>
      </c>
    </row>
    <row r="50" spans="1:4">
      <c r="A50" s="15">
        <v>2007</v>
      </c>
      <c r="B50" s="19">
        <v>3.8397651770274024</v>
      </c>
      <c r="C50" s="19">
        <v>1.7785702396528933</v>
      </c>
      <c r="D50" s="19">
        <v>4.2561304639295372</v>
      </c>
    </row>
    <row r="51" spans="1:4">
      <c r="A51" s="15">
        <v>2008</v>
      </c>
      <c r="B51" s="19">
        <v>1.2738986096350544</v>
      </c>
      <c r="C51" s="19">
        <v>-0.29162145869395317</v>
      </c>
      <c r="D51" s="19">
        <v>1.8193774959974149</v>
      </c>
    </row>
    <row r="52" spans="1:4">
      <c r="A52" s="15">
        <v>2009</v>
      </c>
      <c r="B52" s="19">
        <v>-3.1330564501907787</v>
      </c>
      <c r="C52" s="19">
        <v>-2.7755295741680754</v>
      </c>
      <c r="D52" s="19">
        <v>-1.7354540559357332</v>
      </c>
    </row>
    <row r="53" spans="1:4">
      <c r="A53" s="15">
        <v>2010</v>
      </c>
      <c r="B53" s="19">
        <v>1.3653466640308949</v>
      </c>
      <c r="C53" s="19">
        <v>2.5319206161631485</v>
      </c>
      <c r="D53" s="19">
        <v>4.3267237637500529</v>
      </c>
    </row>
    <row r="54" spans="1:4">
      <c r="A54" s="15">
        <v>2011</v>
      </c>
      <c r="B54" s="19">
        <v>2.2167205449084406</v>
      </c>
      <c r="C54" s="19">
        <v>1.6014546724713909</v>
      </c>
      <c r="D54" s="19">
        <v>3.1562065225993763</v>
      </c>
    </row>
    <row r="55" spans="1:4">
      <c r="A55" s="15">
        <v>2012</v>
      </c>
      <c r="B55" s="19">
        <v>1.8810612242258173</v>
      </c>
      <c r="C55" s="19">
        <v>2.2240308538571441</v>
      </c>
      <c r="D55" s="19">
        <v>2.4390337546495999</v>
      </c>
    </row>
    <row r="56" spans="1:4">
      <c r="A56" s="15">
        <v>2013</v>
      </c>
      <c r="B56" s="19">
        <v>1.8466480175036963</v>
      </c>
      <c r="C56" s="19">
        <v>1.6773315299245297</v>
      </c>
      <c r="D56" s="19">
        <v>2.6007535802473996</v>
      </c>
    </row>
    <row r="57" spans="1:4">
      <c r="A57" s="15">
        <v>2014</v>
      </c>
      <c r="B57" s="19">
        <v>1.4254757299304117</v>
      </c>
      <c r="C57" s="19">
        <v>2.3704576714638677</v>
      </c>
      <c r="D57" s="19">
        <v>2.8307870423762012</v>
      </c>
    </row>
    <row r="58" spans="1:4" ht="15" thickBot="1">
      <c r="A58" s="20">
        <v>2015</v>
      </c>
      <c r="B58" s="21">
        <v>2.2987705203472615</v>
      </c>
      <c r="C58" s="21">
        <v>2.5961480405097319</v>
      </c>
      <c r="D58" s="21">
        <v>2.7342454030986119</v>
      </c>
    </row>
    <row r="59" spans="1:4" ht="15" thickTop="1">
      <c r="A59" s="16" t="s">
        <v>91</v>
      </c>
    </row>
  </sheetData>
  <hyperlinks>
    <hyperlink ref="N1" location="Índice!A1" display="Volver al índice" xr:uid="{5317627B-EB8C-43F8-8702-4FB49E9CD4B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03AE-4750-440D-BD0D-796237A2F601}">
  <sheetPr>
    <tabColor rgb="FF40A682"/>
  </sheetPr>
  <dimension ref="A1:AD26"/>
  <sheetViews>
    <sheetView workbookViewId="0">
      <selection activeCell="N1" sqref="N1"/>
    </sheetView>
  </sheetViews>
  <sheetFormatPr defaultColWidth="11.42578125" defaultRowHeight="14.45"/>
  <cols>
    <col min="1" max="13" width="11.42578125" style="48"/>
    <col min="14" max="14" width="13.42578125" style="48" bestFit="1" customWidth="1"/>
    <col min="15" max="17" width="11.42578125" style="48"/>
    <col min="18" max="18" width="14.28515625" style="48" customWidth="1"/>
    <col min="19" max="16384" width="11.42578125" style="48"/>
  </cols>
  <sheetData>
    <row r="1" spans="1:30" ht="21">
      <c r="A1" s="71" t="s">
        <v>177</v>
      </c>
      <c r="N1" s="107" t="s">
        <v>85</v>
      </c>
    </row>
    <row r="2" spans="1:30" ht="15.6">
      <c r="A2" s="51" t="s">
        <v>178</v>
      </c>
    </row>
    <row r="3" spans="1:30" ht="15.95" thickBot="1">
      <c r="A3" s="51" t="s">
        <v>138</v>
      </c>
    </row>
    <row r="4" spans="1:30" ht="39.950000000000003" customHeight="1" thickTop="1">
      <c r="A4" s="220" t="s">
        <v>87</v>
      </c>
      <c r="B4" s="220" t="s">
        <v>139</v>
      </c>
      <c r="C4" s="220"/>
      <c r="D4" s="220"/>
      <c r="E4" s="220" t="s">
        <v>140</v>
      </c>
      <c r="F4" s="220"/>
      <c r="G4" s="220" t="s">
        <v>141</v>
      </c>
      <c r="H4" s="220"/>
      <c r="I4" s="220" t="s">
        <v>142</v>
      </c>
      <c r="J4" s="220"/>
      <c r="K4" s="220" t="s">
        <v>143</v>
      </c>
      <c r="L4" s="220"/>
      <c r="M4" s="220" t="s">
        <v>144</v>
      </c>
      <c r="N4" s="220"/>
      <c r="O4" s="220" t="s">
        <v>145</v>
      </c>
      <c r="P4" s="220"/>
      <c r="Q4" s="220" t="s">
        <v>146</v>
      </c>
      <c r="R4" s="220"/>
      <c r="S4" s="220" t="s">
        <v>147</v>
      </c>
      <c r="T4" s="220"/>
      <c r="U4" s="220" t="s">
        <v>148</v>
      </c>
      <c r="V4" s="220"/>
      <c r="W4" s="220" t="s">
        <v>149</v>
      </c>
      <c r="X4" s="220"/>
      <c r="Y4" s="220" t="s">
        <v>150</v>
      </c>
      <c r="Z4" s="220"/>
      <c r="AA4" s="220" t="s">
        <v>151</v>
      </c>
      <c r="AB4" s="220"/>
      <c r="AC4" s="220" t="s">
        <v>152</v>
      </c>
      <c r="AD4" s="220"/>
    </row>
    <row r="5" spans="1:30" ht="24.95" customHeight="1">
      <c r="A5" s="221"/>
      <c r="B5" s="199" t="s">
        <v>123</v>
      </c>
      <c r="C5" s="199" t="s">
        <v>179</v>
      </c>
      <c r="D5" s="199" t="s">
        <v>180</v>
      </c>
      <c r="E5" s="199" t="s">
        <v>179</v>
      </c>
      <c r="F5" s="199" t="s">
        <v>180</v>
      </c>
      <c r="G5" s="199" t="s">
        <v>179</v>
      </c>
      <c r="H5" s="199" t="s">
        <v>180</v>
      </c>
      <c r="I5" s="199" t="s">
        <v>179</v>
      </c>
      <c r="J5" s="199" t="s">
        <v>180</v>
      </c>
      <c r="K5" s="199" t="s">
        <v>179</v>
      </c>
      <c r="L5" s="199" t="s">
        <v>180</v>
      </c>
      <c r="M5" s="199" t="s">
        <v>179</v>
      </c>
      <c r="N5" s="199" t="s">
        <v>180</v>
      </c>
      <c r="O5" s="199" t="s">
        <v>179</v>
      </c>
      <c r="P5" s="199" t="s">
        <v>180</v>
      </c>
      <c r="Q5" s="199" t="s">
        <v>179</v>
      </c>
      <c r="R5" s="199" t="s">
        <v>180</v>
      </c>
      <c r="S5" s="199" t="s">
        <v>179</v>
      </c>
      <c r="T5" s="199" t="s">
        <v>180</v>
      </c>
      <c r="U5" s="199" t="s">
        <v>179</v>
      </c>
      <c r="V5" s="199" t="s">
        <v>180</v>
      </c>
      <c r="W5" s="199" t="s">
        <v>179</v>
      </c>
      <c r="X5" s="199" t="s">
        <v>180</v>
      </c>
      <c r="Y5" s="199" t="s">
        <v>179</v>
      </c>
      <c r="Z5" s="199" t="s">
        <v>180</v>
      </c>
      <c r="AA5" s="199" t="s">
        <v>179</v>
      </c>
      <c r="AB5" s="199" t="s">
        <v>180</v>
      </c>
      <c r="AC5" s="199" t="s">
        <v>179</v>
      </c>
      <c r="AD5" s="199" t="s">
        <v>180</v>
      </c>
    </row>
    <row r="6" spans="1:30">
      <c r="A6" s="49">
        <v>1995</v>
      </c>
      <c r="B6" s="69">
        <f>C6+D6</f>
        <v>1973017</v>
      </c>
      <c r="C6" s="69">
        <f t="shared" ref="C6:D21" si="0">E6+G6+I6+K6+M6+O6+Q6+S6+U6+W6+Y6+AA6+AC6</f>
        <v>1226917</v>
      </c>
      <c r="D6" s="69">
        <f t="shared" si="0"/>
        <v>746100</v>
      </c>
      <c r="E6" s="69">
        <v>474726</v>
      </c>
      <c r="F6" s="69">
        <v>57819</v>
      </c>
      <c r="G6" s="69">
        <v>1042</v>
      </c>
      <c r="H6" s="69">
        <v>0</v>
      </c>
      <c r="I6" s="69">
        <v>191974</v>
      </c>
      <c r="J6" s="69">
        <v>188726</v>
      </c>
      <c r="K6" s="69">
        <v>6547</v>
      </c>
      <c r="L6" s="69">
        <v>892</v>
      </c>
      <c r="M6" s="69">
        <v>126590</v>
      </c>
      <c r="N6" s="69">
        <v>3288</v>
      </c>
      <c r="O6" s="69">
        <v>172806</v>
      </c>
      <c r="P6" s="69">
        <v>226499</v>
      </c>
      <c r="Q6" s="69">
        <v>76522</v>
      </c>
      <c r="R6" s="69">
        <v>5225</v>
      </c>
      <c r="S6" s="69">
        <v>13117</v>
      </c>
      <c r="T6" s="69">
        <v>13057</v>
      </c>
      <c r="U6" s="69"/>
      <c r="V6" s="69"/>
      <c r="W6" s="69"/>
      <c r="X6" s="69"/>
      <c r="Y6" s="69">
        <v>163593</v>
      </c>
      <c r="Z6" s="69">
        <v>250594</v>
      </c>
      <c r="AA6" s="69"/>
      <c r="AB6" s="69"/>
      <c r="AC6" s="69"/>
      <c r="AD6" s="69"/>
    </row>
    <row r="7" spans="1:30">
      <c r="A7" s="49">
        <v>1996</v>
      </c>
      <c r="B7" s="69">
        <f t="shared" ref="B7:B25" si="1">C7+D7</f>
        <v>2056450</v>
      </c>
      <c r="C7" s="69">
        <f t="shared" si="0"/>
        <v>1285063</v>
      </c>
      <c r="D7" s="69">
        <f t="shared" si="0"/>
        <v>771387</v>
      </c>
      <c r="E7" s="69">
        <v>517954</v>
      </c>
      <c r="F7" s="69">
        <v>60596</v>
      </c>
      <c r="G7" s="69">
        <v>1522</v>
      </c>
      <c r="H7" s="69">
        <v>215</v>
      </c>
      <c r="I7" s="69">
        <v>188760</v>
      </c>
      <c r="J7" s="69">
        <v>181870</v>
      </c>
      <c r="K7" s="69">
        <v>7295</v>
      </c>
      <c r="L7" s="69">
        <v>771</v>
      </c>
      <c r="M7" s="69">
        <v>127877</v>
      </c>
      <c r="N7" s="69">
        <v>4039</v>
      </c>
      <c r="O7" s="69">
        <v>175862</v>
      </c>
      <c r="P7" s="69">
        <v>223009</v>
      </c>
      <c r="Q7" s="69">
        <v>85183</v>
      </c>
      <c r="R7" s="69">
        <v>6104</v>
      </c>
      <c r="S7" s="69">
        <v>12976</v>
      </c>
      <c r="T7" s="69">
        <v>14103</v>
      </c>
      <c r="U7" s="69"/>
      <c r="V7" s="69"/>
      <c r="W7" s="69"/>
      <c r="X7" s="69"/>
      <c r="Y7" s="69">
        <v>167634</v>
      </c>
      <c r="Z7" s="69">
        <v>280680</v>
      </c>
      <c r="AA7" s="69"/>
      <c r="AB7" s="69"/>
      <c r="AC7" s="69"/>
      <c r="AD7" s="69"/>
    </row>
    <row r="8" spans="1:30">
      <c r="A8" s="49">
        <v>1997</v>
      </c>
      <c r="B8" s="69">
        <f t="shared" si="1"/>
        <v>2066523</v>
      </c>
      <c r="C8" s="69">
        <f t="shared" si="0"/>
        <v>1280907</v>
      </c>
      <c r="D8" s="69">
        <f t="shared" si="0"/>
        <v>785616</v>
      </c>
      <c r="E8" s="69">
        <f>472057+15939</f>
        <v>487996</v>
      </c>
      <c r="F8" s="69">
        <f>55285+725</f>
        <v>56010</v>
      </c>
      <c r="G8" s="69">
        <v>1622</v>
      </c>
      <c r="H8" s="69">
        <v>60</v>
      </c>
      <c r="I8" s="69">
        <v>174350</v>
      </c>
      <c r="J8" s="69">
        <v>158540</v>
      </c>
      <c r="K8" s="69">
        <v>13915</v>
      </c>
      <c r="L8" s="69">
        <v>1155</v>
      </c>
      <c r="M8" s="69">
        <v>133496</v>
      </c>
      <c r="N8" s="69">
        <v>4035</v>
      </c>
      <c r="O8" s="69">
        <v>197304</v>
      </c>
      <c r="P8" s="69">
        <v>310875</v>
      </c>
      <c r="Q8" s="69">
        <v>89323</v>
      </c>
      <c r="R8" s="69">
        <v>6574</v>
      </c>
      <c r="S8" s="69">
        <v>41348</v>
      </c>
      <c r="T8" s="69">
        <v>21296</v>
      </c>
      <c r="U8" s="69">
        <v>67985</v>
      </c>
      <c r="V8" s="69">
        <v>23715</v>
      </c>
      <c r="W8" s="69">
        <v>27297</v>
      </c>
      <c r="X8" s="69">
        <v>40160</v>
      </c>
      <c r="Y8" s="69">
        <v>40755</v>
      </c>
      <c r="Z8" s="69">
        <v>76794</v>
      </c>
      <c r="AA8" s="69">
        <v>4097</v>
      </c>
      <c r="AB8" s="69">
        <v>86124</v>
      </c>
      <c r="AC8" s="69">
        <v>1419</v>
      </c>
      <c r="AD8" s="69">
        <v>278</v>
      </c>
    </row>
    <row r="9" spans="1:30">
      <c r="A9" s="49">
        <v>1998</v>
      </c>
      <c r="B9" s="69">
        <f t="shared" si="1"/>
        <v>2227471</v>
      </c>
      <c r="C9" s="69">
        <f t="shared" si="0"/>
        <v>1345765</v>
      </c>
      <c r="D9" s="69">
        <f t="shared" si="0"/>
        <v>881706</v>
      </c>
      <c r="E9" s="69">
        <v>502161</v>
      </c>
      <c r="F9" s="69">
        <v>55871</v>
      </c>
      <c r="G9" s="69">
        <v>1732</v>
      </c>
      <c r="H9" s="69">
        <v>182</v>
      </c>
      <c r="I9" s="69">
        <v>199700</v>
      </c>
      <c r="J9" s="69">
        <v>215931</v>
      </c>
      <c r="K9" s="69">
        <v>7687</v>
      </c>
      <c r="L9" s="69">
        <v>964</v>
      </c>
      <c r="M9" s="69">
        <v>117916</v>
      </c>
      <c r="N9" s="69">
        <v>3269</v>
      </c>
      <c r="O9" s="69">
        <v>228397</v>
      </c>
      <c r="P9" s="69">
        <v>327460</v>
      </c>
      <c r="Q9" s="69">
        <v>84804</v>
      </c>
      <c r="R9" s="69">
        <v>5171</v>
      </c>
      <c r="S9" s="69">
        <v>49713</v>
      </c>
      <c r="T9" s="69">
        <v>32912</v>
      </c>
      <c r="U9" s="69">
        <v>74109</v>
      </c>
      <c r="V9" s="69">
        <v>30637</v>
      </c>
      <c r="W9" s="69">
        <v>25952</v>
      </c>
      <c r="X9" s="69">
        <v>40007</v>
      </c>
      <c r="Y9" s="69">
        <v>46743</v>
      </c>
      <c r="Z9" s="69">
        <v>77410</v>
      </c>
      <c r="AA9" s="69">
        <v>5522</v>
      </c>
      <c r="AB9" s="69">
        <v>90587</v>
      </c>
      <c r="AC9" s="69">
        <v>1329</v>
      </c>
      <c r="AD9" s="69">
        <v>1305</v>
      </c>
    </row>
    <row r="10" spans="1:30">
      <c r="A10" s="49">
        <v>1999</v>
      </c>
      <c r="B10" s="69">
        <f t="shared" si="1"/>
        <v>2274728</v>
      </c>
      <c r="C10" s="69">
        <f t="shared" si="0"/>
        <v>1349142</v>
      </c>
      <c r="D10" s="69">
        <f t="shared" si="0"/>
        <v>925586</v>
      </c>
      <c r="E10" s="69">
        <v>459687</v>
      </c>
      <c r="F10" s="69">
        <v>43562</v>
      </c>
      <c r="G10" s="69">
        <v>1779</v>
      </c>
      <c r="H10" s="69">
        <v>0</v>
      </c>
      <c r="I10" s="69">
        <v>206980</v>
      </c>
      <c r="J10" s="69">
        <v>219629</v>
      </c>
      <c r="K10" s="69">
        <v>8055</v>
      </c>
      <c r="L10" s="69">
        <v>405</v>
      </c>
      <c r="M10" s="69">
        <v>126409</v>
      </c>
      <c r="N10" s="69">
        <v>4540</v>
      </c>
      <c r="O10" s="69">
        <v>229857</v>
      </c>
      <c r="P10" s="69">
        <v>348656</v>
      </c>
      <c r="Q10" s="69">
        <v>92491</v>
      </c>
      <c r="R10" s="69">
        <v>7810</v>
      </c>
      <c r="S10" s="69">
        <v>52217</v>
      </c>
      <c r="T10" s="69">
        <v>32252</v>
      </c>
      <c r="U10" s="69">
        <v>82362</v>
      </c>
      <c r="V10" s="69">
        <v>30774</v>
      </c>
      <c r="W10" s="69">
        <v>26420</v>
      </c>
      <c r="X10" s="69">
        <v>48154</v>
      </c>
      <c r="Y10" s="69">
        <v>51783</v>
      </c>
      <c r="Z10" s="69">
        <v>88324</v>
      </c>
      <c r="AA10" s="69">
        <v>10545</v>
      </c>
      <c r="AB10" s="69">
        <v>100737</v>
      </c>
      <c r="AC10" s="69">
        <v>557</v>
      </c>
      <c r="AD10" s="69">
        <v>743</v>
      </c>
    </row>
    <row r="11" spans="1:30">
      <c r="A11" s="49">
        <v>2000</v>
      </c>
      <c r="B11" s="69">
        <f t="shared" si="1"/>
        <v>2322697</v>
      </c>
      <c r="C11" s="69">
        <f t="shared" si="0"/>
        <v>1374390</v>
      </c>
      <c r="D11" s="69">
        <f t="shared" si="0"/>
        <v>948307</v>
      </c>
      <c r="E11" s="69">
        <v>466155</v>
      </c>
      <c r="F11" s="69">
        <v>35649</v>
      </c>
      <c r="G11" s="69">
        <v>1533</v>
      </c>
      <c r="H11" s="69">
        <v>0</v>
      </c>
      <c r="I11" s="69">
        <v>204787</v>
      </c>
      <c r="J11" s="69">
        <v>228672</v>
      </c>
      <c r="K11" s="69">
        <v>8451</v>
      </c>
      <c r="L11" s="69">
        <v>330</v>
      </c>
      <c r="M11" s="69">
        <v>117163</v>
      </c>
      <c r="N11" s="69">
        <v>1670</v>
      </c>
      <c r="O11" s="69">
        <v>245960</v>
      </c>
      <c r="P11" s="69">
        <v>364919</v>
      </c>
      <c r="Q11" s="69">
        <v>100992</v>
      </c>
      <c r="R11" s="69">
        <v>8455</v>
      </c>
      <c r="S11" s="69">
        <v>59810</v>
      </c>
      <c r="T11" s="69">
        <v>27971</v>
      </c>
      <c r="U11" s="69">
        <v>86420</v>
      </c>
      <c r="V11" s="69">
        <v>37376</v>
      </c>
      <c r="W11" s="69">
        <v>25769</v>
      </c>
      <c r="X11" s="69">
        <v>44078</v>
      </c>
      <c r="Y11" s="69">
        <v>49742</v>
      </c>
      <c r="Z11" s="69">
        <v>105191</v>
      </c>
      <c r="AA11" s="69">
        <v>6689</v>
      </c>
      <c r="AB11" s="69">
        <v>93739</v>
      </c>
      <c r="AC11" s="69">
        <v>919</v>
      </c>
      <c r="AD11" s="69">
        <v>257</v>
      </c>
    </row>
    <row r="12" spans="1:30">
      <c r="A12" s="49">
        <v>2001</v>
      </c>
      <c r="B12" s="69">
        <f t="shared" si="1"/>
        <v>2451317</v>
      </c>
      <c r="C12" s="69">
        <f t="shared" si="0"/>
        <v>1459145</v>
      </c>
      <c r="D12" s="69">
        <f t="shared" si="0"/>
        <v>992172</v>
      </c>
      <c r="E12" s="69">
        <v>493803</v>
      </c>
      <c r="F12" s="69">
        <v>40451</v>
      </c>
      <c r="G12" s="69">
        <v>3037</v>
      </c>
      <c r="H12" s="69">
        <v>0</v>
      </c>
      <c r="I12" s="69">
        <v>215694</v>
      </c>
      <c r="J12" s="69">
        <v>215865</v>
      </c>
      <c r="K12" s="69">
        <v>10519</v>
      </c>
      <c r="L12" s="69">
        <v>352</v>
      </c>
      <c r="M12" s="69">
        <v>129665</v>
      </c>
      <c r="N12" s="69">
        <v>3342</v>
      </c>
      <c r="O12" s="69">
        <v>264315</v>
      </c>
      <c r="P12" s="69">
        <v>403041</v>
      </c>
      <c r="Q12" s="69">
        <v>100737</v>
      </c>
      <c r="R12" s="69">
        <v>12692</v>
      </c>
      <c r="S12" s="69">
        <v>62863</v>
      </c>
      <c r="T12" s="69">
        <v>37606</v>
      </c>
      <c r="U12" s="69">
        <v>70735</v>
      </c>
      <c r="V12" s="69">
        <v>26716</v>
      </c>
      <c r="W12" s="69">
        <v>31990</v>
      </c>
      <c r="X12" s="69">
        <v>56046</v>
      </c>
      <c r="Y12" s="69">
        <v>65047</v>
      </c>
      <c r="Z12" s="69">
        <v>90267</v>
      </c>
      <c r="AA12" s="69">
        <v>9490</v>
      </c>
      <c r="AB12" s="69">
        <v>105517</v>
      </c>
      <c r="AC12" s="69">
        <v>1250</v>
      </c>
      <c r="AD12" s="69">
        <v>277</v>
      </c>
    </row>
    <row r="13" spans="1:30">
      <c r="A13" s="49">
        <v>2002</v>
      </c>
      <c r="B13" s="69">
        <f t="shared" si="1"/>
        <v>2412785</v>
      </c>
      <c r="C13" s="69">
        <f>E13+G13+I13+K13+M13+O13+Q13+S13+U13+W13+Y13+AA13+AC13</f>
        <v>1404420</v>
      </c>
      <c r="D13" s="69">
        <f t="shared" si="0"/>
        <v>1008365</v>
      </c>
      <c r="E13" s="69">
        <v>447458</v>
      </c>
      <c r="F13" s="69">
        <v>26949</v>
      </c>
      <c r="G13" s="69">
        <v>3442</v>
      </c>
      <c r="H13" s="69">
        <v>80</v>
      </c>
      <c r="I13" s="69">
        <v>203350</v>
      </c>
      <c r="J13" s="69">
        <v>230667</v>
      </c>
      <c r="K13" s="69">
        <v>9228</v>
      </c>
      <c r="L13" s="69">
        <v>1475</v>
      </c>
      <c r="M13" s="69">
        <v>131186</v>
      </c>
      <c r="N13" s="69">
        <v>5060</v>
      </c>
      <c r="O13" s="69">
        <v>267372</v>
      </c>
      <c r="P13" s="69">
        <v>421111</v>
      </c>
      <c r="Q13" s="69">
        <v>94290</v>
      </c>
      <c r="R13" s="69">
        <v>9127</v>
      </c>
      <c r="S13" s="69">
        <v>62568</v>
      </c>
      <c r="T13" s="69">
        <v>35447</v>
      </c>
      <c r="U13" s="69">
        <v>71857</v>
      </c>
      <c r="V13" s="69">
        <v>28660</v>
      </c>
      <c r="W13" s="69">
        <v>36546</v>
      </c>
      <c r="X13" s="69">
        <v>57971</v>
      </c>
      <c r="Y13" s="69">
        <v>58040</v>
      </c>
      <c r="Z13" s="69">
        <v>97367</v>
      </c>
      <c r="AA13" s="69">
        <v>9570</v>
      </c>
      <c r="AB13" s="69">
        <v>93581</v>
      </c>
      <c r="AC13" s="69">
        <v>9513</v>
      </c>
      <c r="AD13" s="69">
        <v>870</v>
      </c>
    </row>
    <row r="14" spans="1:30">
      <c r="A14" s="49">
        <v>2003</v>
      </c>
      <c r="B14" s="69">
        <f t="shared" si="1"/>
        <v>2520060</v>
      </c>
      <c r="C14" s="69">
        <f t="shared" si="0"/>
        <v>1467614</v>
      </c>
      <c r="D14" s="69">
        <f t="shared" si="0"/>
        <v>1052446</v>
      </c>
      <c r="E14" s="69">
        <v>418940</v>
      </c>
      <c r="F14" s="69">
        <v>40538</v>
      </c>
      <c r="G14" s="69">
        <v>2063</v>
      </c>
      <c r="H14" s="69">
        <v>146</v>
      </c>
      <c r="I14" s="69">
        <v>221773</v>
      </c>
      <c r="J14" s="69">
        <v>225982</v>
      </c>
      <c r="K14" s="69">
        <v>5465</v>
      </c>
      <c r="L14" s="69">
        <v>782</v>
      </c>
      <c r="M14" s="69">
        <v>159247</v>
      </c>
      <c r="N14" s="69">
        <v>3412</v>
      </c>
      <c r="O14" s="69">
        <v>286370</v>
      </c>
      <c r="P14" s="69">
        <v>438188</v>
      </c>
      <c r="Q14" s="69">
        <v>102079</v>
      </c>
      <c r="R14" s="69">
        <v>11604</v>
      </c>
      <c r="S14" s="69">
        <v>73303</v>
      </c>
      <c r="T14" s="69">
        <v>36286</v>
      </c>
      <c r="U14" s="69">
        <v>75193</v>
      </c>
      <c r="V14" s="69">
        <v>28511</v>
      </c>
      <c r="W14" s="69">
        <v>32132</v>
      </c>
      <c r="X14" s="69">
        <v>52507</v>
      </c>
      <c r="Y14" s="69">
        <v>76913</v>
      </c>
      <c r="Z14" s="69">
        <v>109805</v>
      </c>
      <c r="AA14" s="69">
        <v>13360</v>
      </c>
      <c r="AB14" s="69">
        <v>104208</v>
      </c>
      <c r="AC14" s="69">
        <v>776</v>
      </c>
      <c r="AD14" s="69">
        <v>477</v>
      </c>
    </row>
    <row r="15" spans="1:30">
      <c r="A15" s="49">
        <v>2004</v>
      </c>
      <c r="B15" s="69">
        <f t="shared" si="1"/>
        <v>2526363</v>
      </c>
      <c r="C15" s="69">
        <f t="shared" si="0"/>
        <v>1493987</v>
      </c>
      <c r="D15" s="69">
        <f t="shared" si="0"/>
        <v>1032376</v>
      </c>
      <c r="E15" s="69">
        <v>448377</v>
      </c>
      <c r="F15" s="69">
        <v>34752</v>
      </c>
      <c r="G15" s="69">
        <v>1722</v>
      </c>
      <c r="H15" s="69">
        <v>105</v>
      </c>
      <c r="I15" s="69">
        <v>206196</v>
      </c>
      <c r="J15" s="69">
        <v>217222</v>
      </c>
      <c r="K15" s="69">
        <v>8975</v>
      </c>
      <c r="L15" s="69">
        <v>1344</v>
      </c>
      <c r="M15" s="69">
        <v>157846</v>
      </c>
      <c r="N15" s="69">
        <v>4909</v>
      </c>
      <c r="O15" s="69">
        <v>302930</v>
      </c>
      <c r="P15" s="69">
        <v>436580</v>
      </c>
      <c r="Q15" s="69">
        <v>112637</v>
      </c>
      <c r="R15" s="69">
        <v>13168</v>
      </c>
      <c r="S15" s="69">
        <v>75243</v>
      </c>
      <c r="T15" s="69">
        <v>27860</v>
      </c>
      <c r="U15" s="69">
        <v>73259</v>
      </c>
      <c r="V15" s="69">
        <v>25136</v>
      </c>
      <c r="W15" s="69">
        <v>30167</v>
      </c>
      <c r="X15" s="69">
        <v>56809</v>
      </c>
      <c r="Y15" s="69">
        <v>65496</v>
      </c>
      <c r="Z15" s="69">
        <v>106184</v>
      </c>
      <c r="AA15" s="69">
        <v>10507</v>
      </c>
      <c r="AB15" s="69">
        <v>108162</v>
      </c>
      <c r="AC15" s="69">
        <v>632</v>
      </c>
      <c r="AD15" s="69">
        <v>145</v>
      </c>
    </row>
    <row r="16" spans="1:30">
      <c r="A16" s="49">
        <v>2005</v>
      </c>
      <c r="B16" s="69">
        <f t="shared" si="1"/>
        <v>2591076</v>
      </c>
      <c r="C16" s="69">
        <f t="shared" si="0"/>
        <v>1509844</v>
      </c>
      <c r="D16" s="69">
        <f t="shared" si="0"/>
        <v>1081232</v>
      </c>
      <c r="E16" s="69">
        <v>465922</v>
      </c>
      <c r="F16" s="69">
        <v>52094</v>
      </c>
      <c r="G16" s="69">
        <v>2471</v>
      </c>
      <c r="H16" s="69">
        <v>43</v>
      </c>
      <c r="I16" s="69">
        <v>205435</v>
      </c>
      <c r="J16" s="69">
        <v>213440</v>
      </c>
      <c r="K16" s="69">
        <v>6253</v>
      </c>
      <c r="L16" s="69">
        <v>1062</v>
      </c>
      <c r="M16" s="69">
        <v>144154</v>
      </c>
      <c r="N16" s="69">
        <v>2657</v>
      </c>
      <c r="O16" s="69">
        <v>314417</v>
      </c>
      <c r="P16" s="69">
        <v>450456</v>
      </c>
      <c r="Q16" s="69">
        <v>108601</v>
      </c>
      <c r="R16" s="69">
        <v>12267</v>
      </c>
      <c r="S16" s="69">
        <v>83617</v>
      </c>
      <c r="T16" s="69">
        <v>39173</v>
      </c>
      <c r="U16" s="69">
        <v>70808</v>
      </c>
      <c r="V16" s="69">
        <v>29457</v>
      </c>
      <c r="W16" s="69">
        <v>30962</v>
      </c>
      <c r="X16" s="69">
        <v>66269</v>
      </c>
      <c r="Y16" s="69">
        <v>66202</v>
      </c>
      <c r="Z16" s="69">
        <v>113825</v>
      </c>
      <c r="AA16" s="69">
        <v>11002</v>
      </c>
      <c r="AB16" s="69">
        <v>100489</v>
      </c>
      <c r="AC16" s="69">
        <v>0</v>
      </c>
      <c r="AD16" s="69">
        <v>0</v>
      </c>
    </row>
    <row r="17" spans="1:30">
      <c r="A17" s="49">
        <v>2006</v>
      </c>
      <c r="B17" s="69">
        <f t="shared" si="1"/>
        <v>2685862</v>
      </c>
      <c r="C17" s="69">
        <f t="shared" si="0"/>
        <v>1542302</v>
      </c>
      <c r="D17" s="69">
        <f t="shared" si="0"/>
        <v>1143560</v>
      </c>
      <c r="E17" s="69">
        <v>451997</v>
      </c>
      <c r="F17" s="69">
        <v>54562</v>
      </c>
      <c r="G17" s="69">
        <v>2249</v>
      </c>
      <c r="H17" s="69">
        <v>0</v>
      </c>
      <c r="I17" s="69">
        <v>213027</v>
      </c>
      <c r="J17" s="69">
        <v>210392</v>
      </c>
      <c r="K17" s="69">
        <v>8994</v>
      </c>
      <c r="L17" s="69">
        <v>1353</v>
      </c>
      <c r="M17" s="69">
        <v>175486</v>
      </c>
      <c r="N17" s="69">
        <v>5796</v>
      </c>
      <c r="O17" s="69">
        <v>313733</v>
      </c>
      <c r="P17" s="69">
        <v>489335</v>
      </c>
      <c r="Q17" s="69">
        <v>111002</v>
      </c>
      <c r="R17" s="69">
        <v>9379</v>
      </c>
      <c r="S17" s="69">
        <v>73541</v>
      </c>
      <c r="T17" s="69">
        <v>41396</v>
      </c>
      <c r="U17" s="69">
        <v>76947</v>
      </c>
      <c r="V17" s="69">
        <v>28911</v>
      </c>
      <c r="W17" s="69">
        <v>33184</v>
      </c>
      <c r="X17" s="69">
        <v>60658</v>
      </c>
      <c r="Y17" s="69">
        <v>69235</v>
      </c>
      <c r="Z17" s="69">
        <v>120231</v>
      </c>
      <c r="AA17" s="69">
        <v>12907</v>
      </c>
      <c r="AB17" s="69">
        <v>121547</v>
      </c>
      <c r="AC17" s="69">
        <v>0</v>
      </c>
      <c r="AD17" s="69">
        <v>0</v>
      </c>
    </row>
    <row r="18" spans="1:30">
      <c r="A18" s="49">
        <v>2007</v>
      </c>
      <c r="B18" s="69">
        <f t="shared" si="1"/>
        <v>2173963</v>
      </c>
      <c r="C18" s="69">
        <f t="shared" si="0"/>
        <v>1244525</v>
      </c>
      <c r="D18" s="69">
        <f t="shared" si="0"/>
        <v>929438</v>
      </c>
      <c r="E18" s="69">
        <v>326128</v>
      </c>
      <c r="F18" s="69">
        <v>33659</v>
      </c>
      <c r="G18" s="69">
        <v>3276</v>
      </c>
      <c r="H18" s="69">
        <v>0</v>
      </c>
      <c r="I18" s="69">
        <v>181623</v>
      </c>
      <c r="J18" s="69">
        <v>184670</v>
      </c>
      <c r="K18" s="69">
        <v>8652</v>
      </c>
      <c r="L18" s="69">
        <v>939</v>
      </c>
      <c r="M18" s="69">
        <v>134317</v>
      </c>
      <c r="N18" s="69">
        <v>3573</v>
      </c>
      <c r="O18" s="69">
        <v>255664</v>
      </c>
      <c r="P18" s="69">
        <v>391663</v>
      </c>
      <c r="Q18" s="69">
        <v>88086</v>
      </c>
      <c r="R18" s="69">
        <v>8058</v>
      </c>
      <c r="S18" s="69">
        <v>71837</v>
      </c>
      <c r="T18" s="69">
        <v>35821</v>
      </c>
      <c r="U18" s="69">
        <v>68959</v>
      </c>
      <c r="V18" s="69">
        <v>24054</v>
      </c>
      <c r="W18" s="69">
        <v>31903</v>
      </c>
      <c r="X18" s="69">
        <v>52745</v>
      </c>
      <c r="Y18" s="69">
        <v>60940</v>
      </c>
      <c r="Z18" s="69">
        <v>105638</v>
      </c>
      <c r="AA18" s="69">
        <v>12741</v>
      </c>
      <c r="AB18" s="69">
        <v>88601</v>
      </c>
      <c r="AC18" s="69">
        <v>399</v>
      </c>
      <c r="AD18" s="69">
        <v>17</v>
      </c>
    </row>
    <row r="19" spans="1:30">
      <c r="A19" s="49">
        <v>2008</v>
      </c>
      <c r="B19" s="69">
        <f t="shared" si="1"/>
        <v>2349050</v>
      </c>
      <c r="C19" s="69">
        <f t="shared" si="0"/>
        <v>1356818</v>
      </c>
      <c r="D19" s="69">
        <f t="shared" si="0"/>
        <v>992232</v>
      </c>
      <c r="E19" s="69">
        <v>391377</v>
      </c>
      <c r="F19" s="69">
        <v>47611</v>
      </c>
      <c r="G19" s="69">
        <v>3120</v>
      </c>
      <c r="H19" s="69">
        <v>125</v>
      </c>
      <c r="I19" s="69">
        <v>201454</v>
      </c>
      <c r="J19" s="69">
        <v>199436</v>
      </c>
      <c r="K19" s="69">
        <v>10750</v>
      </c>
      <c r="L19" s="69">
        <v>1061</v>
      </c>
      <c r="M19" s="69">
        <v>131502</v>
      </c>
      <c r="N19" s="69">
        <v>3747</v>
      </c>
      <c r="O19" s="69">
        <v>271590</v>
      </c>
      <c r="P19" s="69">
        <v>406000</v>
      </c>
      <c r="Q19" s="69">
        <v>92377</v>
      </c>
      <c r="R19" s="69">
        <v>6269</v>
      </c>
      <c r="S19" s="69">
        <v>78539</v>
      </c>
      <c r="T19" s="69">
        <v>38481</v>
      </c>
      <c r="U19" s="69">
        <v>73399</v>
      </c>
      <c r="V19" s="69">
        <v>26011</v>
      </c>
      <c r="W19" s="69">
        <v>28943</v>
      </c>
      <c r="X19" s="69">
        <v>49024</v>
      </c>
      <c r="Y19" s="69">
        <v>63075</v>
      </c>
      <c r="Z19" s="69">
        <v>115772</v>
      </c>
      <c r="AA19" s="69">
        <v>10500</v>
      </c>
      <c r="AB19" s="69">
        <v>98695</v>
      </c>
      <c r="AC19" s="69">
        <v>192</v>
      </c>
      <c r="AD19" s="69">
        <v>0</v>
      </c>
    </row>
    <row r="20" spans="1:30">
      <c r="A20" s="49">
        <v>2009</v>
      </c>
      <c r="B20" s="69">
        <f t="shared" si="1"/>
        <v>2364579</v>
      </c>
      <c r="C20" s="69">
        <f t="shared" si="0"/>
        <v>1360518</v>
      </c>
      <c r="D20" s="69">
        <f t="shared" si="0"/>
        <v>1004061</v>
      </c>
      <c r="E20" s="69">
        <v>446148</v>
      </c>
      <c r="F20" s="69">
        <v>47996</v>
      </c>
      <c r="G20" s="69">
        <v>1165</v>
      </c>
      <c r="H20" s="69">
        <v>53</v>
      </c>
      <c r="I20" s="69">
        <v>179963</v>
      </c>
      <c r="J20" s="69">
        <v>180260</v>
      </c>
      <c r="K20" s="69">
        <v>6815</v>
      </c>
      <c r="L20" s="69">
        <v>372</v>
      </c>
      <c r="M20" s="69">
        <v>116550</v>
      </c>
      <c r="N20" s="69">
        <v>3135</v>
      </c>
      <c r="O20" s="69">
        <v>264102</v>
      </c>
      <c r="P20" s="69">
        <v>425833</v>
      </c>
      <c r="Q20" s="69">
        <v>93312</v>
      </c>
      <c r="R20" s="69">
        <v>8186</v>
      </c>
      <c r="S20" s="69">
        <v>80735</v>
      </c>
      <c r="T20" s="69">
        <v>37261</v>
      </c>
      <c r="U20" s="69">
        <v>73363</v>
      </c>
      <c r="V20" s="69">
        <v>25991</v>
      </c>
      <c r="W20" s="69">
        <v>24825</v>
      </c>
      <c r="X20" s="69">
        <v>53918</v>
      </c>
      <c r="Y20" s="69">
        <v>63389</v>
      </c>
      <c r="Z20" s="69">
        <v>117661</v>
      </c>
      <c r="AA20" s="69">
        <v>9988</v>
      </c>
      <c r="AB20" s="69">
        <v>102366</v>
      </c>
      <c r="AC20" s="69">
        <v>163</v>
      </c>
      <c r="AD20" s="69">
        <v>1029</v>
      </c>
    </row>
    <row r="21" spans="1:30">
      <c r="A21" s="49">
        <v>2010</v>
      </c>
      <c r="B21" s="69">
        <f t="shared" si="1"/>
        <v>2398478</v>
      </c>
      <c r="C21" s="69">
        <f t="shared" si="0"/>
        <v>1386782</v>
      </c>
      <c r="D21" s="69">
        <f t="shared" si="0"/>
        <v>1011696</v>
      </c>
      <c r="E21" s="69">
        <v>443984</v>
      </c>
      <c r="F21" s="69">
        <v>54328</v>
      </c>
      <c r="G21" s="69">
        <v>1193</v>
      </c>
      <c r="H21" s="69">
        <v>175</v>
      </c>
      <c r="I21" s="69">
        <v>190772</v>
      </c>
      <c r="J21" s="69">
        <v>180600</v>
      </c>
      <c r="K21" s="69">
        <v>9706</v>
      </c>
      <c r="L21" s="69">
        <v>1361</v>
      </c>
      <c r="M21" s="69">
        <v>124598</v>
      </c>
      <c r="N21" s="69">
        <v>4440</v>
      </c>
      <c r="O21" s="69">
        <v>279099</v>
      </c>
      <c r="P21" s="69">
        <v>425039</v>
      </c>
      <c r="Q21" s="69">
        <v>91815</v>
      </c>
      <c r="R21" s="69">
        <v>10858</v>
      </c>
      <c r="S21" s="69">
        <v>85407</v>
      </c>
      <c r="T21" s="69">
        <v>42671</v>
      </c>
      <c r="U21" s="69">
        <v>71370</v>
      </c>
      <c r="V21" s="69">
        <v>29705</v>
      </c>
      <c r="W21" s="69">
        <v>23947</v>
      </c>
      <c r="X21" s="69">
        <v>53109</v>
      </c>
      <c r="Y21" s="69">
        <v>57919</v>
      </c>
      <c r="Z21" s="69">
        <v>115616</v>
      </c>
      <c r="AA21" s="69">
        <v>6638</v>
      </c>
      <c r="AB21" s="69">
        <v>93424</v>
      </c>
      <c r="AC21" s="69">
        <v>334</v>
      </c>
      <c r="AD21" s="69">
        <v>370</v>
      </c>
    </row>
    <row r="22" spans="1:30">
      <c r="A22" s="49">
        <v>2011</v>
      </c>
      <c r="B22" s="69">
        <f t="shared" si="1"/>
        <v>2466375</v>
      </c>
      <c r="C22" s="69">
        <f t="shared" ref="C22:D25" si="2">E22+G22+I22+K22+M22+O22+Q22+S22+U22+W22+Y22+AA22+AC22</f>
        <v>1440697</v>
      </c>
      <c r="D22" s="69">
        <f t="shared" si="2"/>
        <v>1025678</v>
      </c>
      <c r="E22" s="69">
        <v>464937</v>
      </c>
      <c r="F22" s="69">
        <v>67498</v>
      </c>
      <c r="G22" s="69">
        <v>976</v>
      </c>
      <c r="H22" s="69">
        <v>92</v>
      </c>
      <c r="I22" s="69">
        <v>194868</v>
      </c>
      <c r="J22" s="69">
        <v>186913</v>
      </c>
      <c r="K22" s="69">
        <v>11862</v>
      </c>
      <c r="L22" s="69">
        <v>1858</v>
      </c>
      <c r="M22" s="69">
        <v>124614</v>
      </c>
      <c r="N22" s="69">
        <v>3261</v>
      </c>
      <c r="O22" s="69">
        <v>283078</v>
      </c>
      <c r="P22" s="69">
        <v>417373</v>
      </c>
      <c r="Q22" s="69">
        <v>97559</v>
      </c>
      <c r="R22" s="69">
        <v>11943</v>
      </c>
      <c r="S22" s="69">
        <v>92998</v>
      </c>
      <c r="T22" s="69">
        <v>43922</v>
      </c>
      <c r="U22" s="69">
        <v>73660</v>
      </c>
      <c r="V22" s="69">
        <v>33597</v>
      </c>
      <c r="W22" s="69">
        <v>26727</v>
      </c>
      <c r="X22" s="69">
        <v>49542</v>
      </c>
      <c r="Y22" s="69">
        <v>61146</v>
      </c>
      <c r="Z22" s="69">
        <v>114775</v>
      </c>
      <c r="AA22" s="69">
        <v>8060</v>
      </c>
      <c r="AB22" s="69">
        <v>94450</v>
      </c>
      <c r="AC22" s="69">
        <v>212</v>
      </c>
      <c r="AD22" s="69">
        <v>454</v>
      </c>
    </row>
    <row r="23" spans="1:30">
      <c r="A23" s="49">
        <v>2012</v>
      </c>
      <c r="B23" s="69">
        <f t="shared" si="1"/>
        <v>2559315</v>
      </c>
      <c r="C23" s="69">
        <f t="shared" si="2"/>
        <v>1490791</v>
      </c>
      <c r="D23" s="69">
        <f t="shared" si="2"/>
        <v>1068524</v>
      </c>
      <c r="E23" s="69">
        <v>482810</v>
      </c>
      <c r="F23" s="69">
        <v>53890</v>
      </c>
      <c r="G23" s="69">
        <v>1691</v>
      </c>
      <c r="H23" s="69">
        <v>25</v>
      </c>
      <c r="I23" s="69">
        <v>204879</v>
      </c>
      <c r="J23" s="69">
        <v>192167</v>
      </c>
      <c r="K23" s="69">
        <v>8921</v>
      </c>
      <c r="L23" s="69">
        <v>2000</v>
      </c>
      <c r="M23" s="69">
        <v>127291</v>
      </c>
      <c r="N23" s="69">
        <v>2627</v>
      </c>
      <c r="O23" s="69">
        <v>290610</v>
      </c>
      <c r="P23" s="69">
        <v>443503</v>
      </c>
      <c r="Q23" s="69">
        <v>96467</v>
      </c>
      <c r="R23" s="69">
        <v>14175</v>
      </c>
      <c r="S23" s="69">
        <v>91877</v>
      </c>
      <c r="T23" s="69">
        <v>45711</v>
      </c>
      <c r="U23" s="69">
        <v>80049</v>
      </c>
      <c r="V23" s="69">
        <v>36248</v>
      </c>
      <c r="W23" s="69">
        <v>31818</v>
      </c>
      <c r="X23" s="69">
        <v>49561</v>
      </c>
      <c r="Y23" s="69">
        <v>64232</v>
      </c>
      <c r="Z23" s="69">
        <v>125842</v>
      </c>
      <c r="AA23" s="69">
        <v>9913</v>
      </c>
      <c r="AB23" s="69">
        <v>102775</v>
      </c>
      <c r="AC23" s="69">
        <v>233</v>
      </c>
      <c r="AD23" s="69">
        <v>0</v>
      </c>
    </row>
    <row r="24" spans="1:30">
      <c r="A24" s="49">
        <v>2013</v>
      </c>
      <c r="B24" s="69">
        <f t="shared" si="1"/>
        <v>2629507</v>
      </c>
      <c r="C24" s="69">
        <f t="shared" si="2"/>
        <v>1511128</v>
      </c>
      <c r="D24" s="69">
        <f t="shared" si="2"/>
        <v>1118379</v>
      </c>
      <c r="E24" s="69">
        <v>464399</v>
      </c>
      <c r="F24" s="69">
        <v>50612</v>
      </c>
      <c r="G24" s="69">
        <v>2078</v>
      </c>
      <c r="H24" s="69">
        <v>22</v>
      </c>
      <c r="I24" s="69">
        <v>194900</v>
      </c>
      <c r="J24" s="69">
        <v>193145</v>
      </c>
      <c r="K24" s="69">
        <v>9985</v>
      </c>
      <c r="L24" s="69">
        <v>945</v>
      </c>
      <c r="M24" s="69">
        <v>134890</v>
      </c>
      <c r="N24" s="69">
        <v>2264</v>
      </c>
      <c r="O24" s="69">
        <v>307591</v>
      </c>
      <c r="P24" s="69">
        <v>477998</v>
      </c>
      <c r="Q24" s="69">
        <v>93648</v>
      </c>
      <c r="R24" s="69">
        <v>10400</v>
      </c>
      <c r="S24" s="69">
        <v>105170</v>
      </c>
      <c r="T24" s="69">
        <v>50504</v>
      </c>
      <c r="U24" s="69">
        <v>88129</v>
      </c>
      <c r="V24" s="69">
        <v>36955</v>
      </c>
      <c r="W24" s="69">
        <v>30488</v>
      </c>
      <c r="X24" s="69">
        <v>55485</v>
      </c>
      <c r="Y24" s="69">
        <v>70142</v>
      </c>
      <c r="Z24" s="69">
        <v>131731</v>
      </c>
      <c r="AA24" s="69">
        <v>9042</v>
      </c>
      <c r="AB24" s="69">
        <v>107868</v>
      </c>
      <c r="AC24" s="69">
        <v>666</v>
      </c>
      <c r="AD24" s="69">
        <v>450</v>
      </c>
    </row>
    <row r="25" spans="1:30" ht="15" thickBot="1">
      <c r="A25" s="56">
        <v>2014</v>
      </c>
      <c r="B25" s="70">
        <f t="shared" si="1"/>
        <v>2644082</v>
      </c>
      <c r="C25" s="70">
        <f t="shared" si="2"/>
        <v>1521398</v>
      </c>
      <c r="D25" s="70">
        <f t="shared" si="2"/>
        <v>1122684</v>
      </c>
      <c r="E25" s="70">
        <v>450220</v>
      </c>
      <c r="F25" s="70">
        <v>45927</v>
      </c>
      <c r="G25" s="70">
        <v>1774</v>
      </c>
      <c r="H25" s="70">
        <v>0</v>
      </c>
      <c r="I25" s="70">
        <v>198862</v>
      </c>
      <c r="J25" s="70">
        <v>197794</v>
      </c>
      <c r="K25" s="70">
        <v>11819</v>
      </c>
      <c r="L25" s="70">
        <v>2247</v>
      </c>
      <c r="M25" s="70">
        <v>138990</v>
      </c>
      <c r="N25" s="70">
        <v>2724</v>
      </c>
      <c r="O25" s="70">
        <v>323132</v>
      </c>
      <c r="P25" s="70">
        <v>483708</v>
      </c>
      <c r="Q25" s="70">
        <v>98092</v>
      </c>
      <c r="R25" s="70">
        <v>14391</v>
      </c>
      <c r="S25" s="70">
        <v>96775</v>
      </c>
      <c r="T25" s="70">
        <v>42479</v>
      </c>
      <c r="U25" s="70">
        <v>90161</v>
      </c>
      <c r="V25" s="70">
        <v>36030</v>
      </c>
      <c r="W25" s="70">
        <v>30038</v>
      </c>
      <c r="X25" s="70">
        <v>51961</v>
      </c>
      <c r="Y25" s="70">
        <v>73256</v>
      </c>
      <c r="Z25" s="70">
        <v>129341</v>
      </c>
      <c r="AA25" s="70">
        <v>8142</v>
      </c>
      <c r="AB25" s="70">
        <v>115744</v>
      </c>
      <c r="AC25" s="70">
        <v>137</v>
      </c>
      <c r="AD25" s="70">
        <v>338</v>
      </c>
    </row>
    <row r="26" spans="1:30" ht="15" thickTop="1">
      <c r="A26" s="48" t="s">
        <v>153</v>
      </c>
    </row>
  </sheetData>
  <mergeCells count="15">
    <mergeCell ref="K4:L4"/>
    <mergeCell ref="A4:A5"/>
    <mergeCell ref="B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hyperlinks>
    <hyperlink ref="N1" location="Índice!A1" display="Volver al índice" xr:uid="{0E65D9D7-6959-4F0B-92BE-4065E6D9C131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19A6-252F-46F8-A9DC-90B60168F703}">
  <sheetPr>
    <tabColor rgb="FF40A682"/>
  </sheetPr>
  <dimension ref="A1:AF26"/>
  <sheetViews>
    <sheetView workbookViewId="0">
      <selection activeCell="N1" sqref="N1"/>
    </sheetView>
  </sheetViews>
  <sheetFormatPr defaultColWidth="11.42578125" defaultRowHeight="14.45"/>
  <cols>
    <col min="1" max="13" width="11.42578125" style="48"/>
    <col min="14" max="14" width="13.42578125" style="48" bestFit="1" customWidth="1"/>
    <col min="15" max="16384" width="11.42578125" style="48"/>
  </cols>
  <sheetData>
    <row r="1" spans="1:32" ht="21">
      <c r="A1" s="71" t="s">
        <v>181</v>
      </c>
      <c r="N1" s="107" t="s">
        <v>85</v>
      </c>
    </row>
    <row r="2" spans="1:32" ht="15.6">
      <c r="A2" s="51" t="s">
        <v>137</v>
      </c>
    </row>
    <row r="3" spans="1:32" ht="15.95" thickBot="1">
      <c r="A3" s="51" t="s">
        <v>138</v>
      </c>
    </row>
    <row r="4" spans="1:32" ht="22.5" customHeight="1" thickTop="1">
      <c r="A4" s="220" t="s">
        <v>182</v>
      </c>
      <c r="B4" s="220" t="s">
        <v>183</v>
      </c>
      <c r="C4" s="220" t="s">
        <v>123</v>
      </c>
      <c r="D4" s="220"/>
      <c r="E4" s="220"/>
      <c r="F4" s="220" t="s">
        <v>184</v>
      </c>
      <c r="G4" s="220"/>
      <c r="H4" s="220"/>
      <c r="I4" s="220" t="s">
        <v>185</v>
      </c>
      <c r="J4" s="220"/>
      <c r="K4" s="220"/>
      <c r="L4" s="220" t="s">
        <v>186</v>
      </c>
      <c r="M4" s="220"/>
      <c r="N4" s="220"/>
      <c r="O4" s="220" t="s">
        <v>187</v>
      </c>
      <c r="P4" s="220"/>
      <c r="Q4" s="220"/>
      <c r="R4" s="220" t="s">
        <v>188</v>
      </c>
      <c r="S4" s="220"/>
      <c r="T4" s="220"/>
      <c r="U4" s="220" t="s">
        <v>189</v>
      </c>
      <c r="V4" s="220"/>
      <c r="W4" s="220"/>
      <c r="X4" s="220" t="s">
        <v>190</v>
      </c>
      <c r="Y4" s="220"/>
      <c r="Z4" s="220"/>
      <c r="AA4" s="220" t="s">
        <v>191</v>
      </c>
      <c r="AB4" s="220"/>
      <c r="AC4" s="220"/>
      <c r="AD4" s="220" t="s">
        <v>152</v>
      </c>
      <c r="AE4" s="220"/>
      <c r="AF4" s="220"/>
    </row>
    <row r="5" spans="1:32" ht="22.5" customHeight="1">
      <c r="A5" s="221"/>
      <c r="B5" s="221"/>
      <c r="C5" s="199" t="s">
        <v>179</v>
      </c>
      <c r="D5" s="199" t="s">
        <v>180</v>
      </c>
      <c r="E5" s="199" t="s">
        <v>192</v>
      </c>
      <c r="F5" s="199" t="s">
        <v>179</v>
      </c>
      <c r="G5" s="199" t="s">
        <v>180</v>
      </c>
      <c r="H5" s="199" t="s">
        <v>192</v>
      </c>
      <c r="I5" s="199" t="s">
        <v>179</v>
      </c>
      <c r="J5" s="199" t="s">
        <v>180</v>
      </c>
      <c r="K5" s="199" t="s">
        <v>192</v>
      </c>
      <c r="L5" s="199" t="s">
        <v>179</v>
      </c>
      <c r="M5" s="199" t="s">
        <v>180</v>
      </c>
      <c r="N5" s="199" t="s">
        <v>192</v>
      </c>
      <c r="O5" s="199" t="s">
        <v>179</v>
      </c>
      <c r="P5" s="199" t="s">
        <v>180</v>
      </c>
      <c r="Q5" s="199" t="s">
        <v>192</v>
      </c>
      <c r="R5" s="199" t="s">
        <v>179</v>
      </c>
      <c r="S5" s="199" t="s">
        <v>180</v>
      </c>
      <c r="T5" s="199" t="s">
        <v>192</v>
      </c>
      <c r="U5" s="199" t="s">
        <v>179</v>
      </c>
      <c r="V5" s="199" t="s">
        <v>180</v>
      </c>
      <c r="W5" s="199" t="s">
        <v>192</v>
      </c>
      <c r="X5" s="199" t="s">
        <v>179</v>
      </c>
      <c r="Y5" s="199" t="s">
        <v>180</v>
      </c>
      <c r="Z5" s="199" t="s">
        <v>192</v>
      </c>
      <c r="AA5" s="199" t="s">
        <v>179</v>
      </c>
      <c r="AB5" s="199" t="s">
        <v>180</v>
      </c>
      <c r="AC5" s="199" t="s">
        <v>192</v>
      </c>
      <c r="AD5" s="199" t="s">
        <v>179</v>
      </c>
      <c r="AE5" s="199" t="s">
        <v>180</v>
      </c>
      <c r="AF5" s="199" t="s">
        <v>192</v>
      </c>
    </row>
    <row r="6" spans="1:32">
      <c r="A6" s="49">
        <v>1995</v>
      </c>
      <c r="B6" s="67">
        <f>C6+D6</f>
        <v>1973017</v>
      </c>
      <c r="C6" s="67">
        <f t="shared" ref="C6:D21" si="0">F6+I6+L6+O6+R6+U6+X6+AA6+AD6</f>
        <v>1226917</v>
      </c>
      <c r="D6" s="67">
        <f t="shared" si="0"/>
        <v>746100</v>
      </c>
      <c r="E6" s="67">
        <f>D6/C6</f>
        <v>0.60810959502558037</v>
      </c>
      <c r="F6" s="67">
        <v>98941</v>
      </c>
      <c r="G6" s="67">
        <v>21516</v>
      </c>
      <c r="H6" s="67">
        <f>G6/F6</f>
        <v>0.21746293245469522</v>
      </c>
      <c r="I6" s="67">
        <v>269813</v>
      </c>
      <c r="J6" s="67">
        <v>280861</v>
      </c>
      <c r="K6" s="67">
        <f>J6/I6</f>
        <v>1.040946878022927</v>
      </c>
      <c r="L6" s="67">
        <v>6932</v>
      </c>
      <c r="M6" s="67">
        <v>127</v>
      </c>
      <c r="N6" s="67">
        <f>M6/L6</f>
        <v>1.8320830929024812E-2</v>
      </c>
      <c r="O6" s="67">
        <v>109380</v>
      </c>
      <c r="P6" s="67">
        <v>62093</v>
      </c>
      <c r="Q6" s="67">
        <f>P6/O6</f>
        <v>0.56768147741817521</v>
      </c>
      <c r="R6" s="67">
        <v>383616</v>
      </c>
      <c r="S6" s="67">
        <v>226764</v>
      </c>
      <c r="T6" s="67">
        <f>S6/R6</f>
        <v>0.59112237237237242</v>
      </c>
      <c r="U6" s="67">
        <v>337694</v>
      </c>
      <c r="V6" s="67">
        <v>82550</v>
      </c>
      <c r="W6" s="67">
        <f>V6/U6</f>
        <v>0.24445207791669382</v>
      </c>
      <c r="X6" s="67">
        <v>12620</v>
      </c>
      <c r="Y6" s="67">
        <v>644</v>
      </c>
      <c r="Z6" s="67">
        <f>Y6/X6</f>
        <v>5.103011093502377E-2</v>
      </c>
      <c r="AA6" s="67">
        <v>6569</v>
      </c>
      <c r="AB6" s="67">
        <v>71140</v>
      </c>
      <c r="AC6" s="67">
        <f>AB6/AA6</f>
        <v>10.829654437509515</v>
      </c>
      <c r="AD6" s="67">
        <v>1352</v>
      </c>
      <c r="AE6" s="67">
        <v>405</v>
      </c>
      <c r="AF6" s="67">
        <f>AE6/AD6</f>
        <v>0.29955621301775148</v>
      </c>
    </row>
    <row r="7" spans="1:32">
      <c r="A7" s="49">
        <v>1996</v>
      </c>
      <c r="B7" s="67">
        <f t="shared" ref="B7:B25" si="1">C7+D7</f>
        <v>2056450</v>
      </c>
      <c r="C7" s="67">
        <f t="shared" si="0"/>
        <v>1285063</v>
      </c>
      <c r="D7" s="67">
        <f t="shared" si="0"/>
        <v>771387</v>
      </c>
      <c r="E7" s="67">
        <f t="shared" ref="E7:E25" si="2">D7/C7</f>
        <v>0.60027173765021635</v>
      </c>
      <c r="F7" s="67">
        <v>84547</v>
      </c>
      <c r="G7" s="67">
        <v>20149</v>
      </c>
      <c r="H7" s="67">
        <f t="shared" ref="H7:H25" si="3">G7/F7</f>
        <v>0.23831714904136161</v>
      </c>
      <c r="I7" s="67">
        <v>284773</v>
      </c>
      <c r="J7" s="67">
        <v>286224</v>
      </c>
      <c r="K7" s="67">
        <f t="shared" ref="K7:K25" si="4">J7/I7</f>
        <v>1.0050952864211145</v>
      </c>
      <c r="L7" s="67">
        <v>7024</v>
      </c>
      <c r="M7" s="67">
        <v>523</v>
      </c>
      <c r="N7" s="67">
        <f t="shared" ref="N7:N23" si="5">M7/L7</f>
        <v>7.4458997722095674E-2</v>
      </c>
      <c r="O7" s="67">
        <v>130673</v>
      </c>
      <c r="P7" s="67">
        <v>72267</v>
      </c>
      <c r="Q7" s="67">
        <f t="shared" ref="Q7:Q25" si="6">P7/O7</f>
        <v>0.55303697014685516</v>
      </c>
      <c r="R7" s="67">
        <v>392976</v>
      </c>
      <c r="S7" s="67">
        <v>228125</v>
      </c>
      <c r="T7" s="67">
        <f t="shared" ref="T7:T25" si="7">S7/R7</f>
        <v>0.58050618867309967</v>
      </c>
      <c r="U7" s="67">
        <v>368107</v>
      </c>
      <c r="V7" s="67">
        <v>78487</v>
      </c>
      <c r="W7" s="67">
        <f t="shared" ref="W7:W25" si="8">V7/U7</f>
        <v>0.21321789588353388</v>
      </c>
      <c r="X7" s="67">
        <v>9068</v>
      </c>
      <c r="Y7" s="67">
        <v>205</v>
      </c>
      <c r="Z7" s="67">
        <f t="shared" ref="Z7:Z25" si="9">Y7/X7</f>
        <v>2.2606969563299516E-2</v>
      </c>
      <c r="AA7" s="67">
        <v>6121</v>
      </c>
      <c r="AB7" s="67">
        <v>85152</v>
      </c>
      <c r="AC7" s="67">
        <f t="shared" ref="AC7:AC25" si="10">AB7/AA7</f>
        <v>13.911452377062572</v>
      </c>
      <c r="AD7" s="67">
        <v>1774</v>
      </c>
      <c r="AE7" s="67">
        <v>255</v>
      </c>
      <c r="AF7" s="67">
        <f t="shared" ref="AF7:AF25" si="11">AE7/AD7</f>
        <v>0.14374295377677565</v>
      </c>
    </row>
    <row r="8" spans="1:32">
      <c r="A8" s="49">
        <v>1997</v>
      </c>
      <c r="B8" s="67">
        <f>C8+D8</f>
        <v>2066523</v>
      </c>
      <c r="C8" s="67">
        <f t="shared" si="0"/>
        <v>1280907</v>
      </c>
      <c r="D8" s="67">
        <f t="shared" si="0"/>
        <v>785616</v>
      </c>
      <c r="E8" s="67">
        <f t="shared" si="2"/>
        <v>0.61332789968358359</v>
      </c>
      <c r="F8" s="67">
        <v>80535</v>
      </c>
      <c r="G8" s="67">
        <v>23044</v>
      </c>
      <c r="H8" s="67">
        <f t="shared" si="3"/>
        <v>0.28613646240764884</v>
      </c>
      <c r="I8" s="67">
        <v>304231</v>
      </c>
      <c r="J8" s="67">
        <v>301159</v>
      </c>
      <c r="K8" s="67">
        <f t="shared" si="4"/>
        <v>0.98990240968211651</v>
      </c>
      <c r="L8" s="67">
        <v>4601</v>
      </c>
      <c r="M8" s="67">
        <v>163</v>
      </c>
      <c r="N8" s="67">
        <f t="shared" si="5"/>
        <v>3.5427081069332754E-2</v>
      </c>
      <c r="O8" s="67">
        <v>111921</v>
      </c>
      <c r="P8" s="67">
        <v>55134</v>
      </c>
      <c r="Q8" s="67">
        <f t="shared" si="6"/>
        <v>0.49261532688235454</v>
      </c>
      <c r="R8" s="67">
        <v>399407</v>
      </c>
      <c r="S8" s="67">
        <v>231592</v>
      </c>
      <c r="T8" s="67">
        <f t="shared" si="7"/>
        <v>0.5798396122251237</v>
      </c>
      <c r="U8" s="67">
        <v>368772</v>
      </c>
      <c r="V8" s="67">
        <v>87306</v>
      </c>
      <c r="W8" s="67">
        <f t="shared" si="8"/>
        <v>0.23674790927727701</v>
      </c>
      <c r="X8" s="67">
        <v>5822</v>
      </c>
      <c r="Y8" s="67">
        <v>218</v>
      </c>
      <c r="Z8" s="67">
        <f t="shared" si="9"/>
        <v>3.7444177258673994E-2</v>
      </c>
      <c r="AA8" s="67">
        <v>4097</v>
      </c>
      <c r="AB8" s="67">
        <v>86124</v>
      </c>
      <c r="AC8" s="67">
        <f t="shared" si="10"/>
        <v>21.021235050036612</v>
      </c>
      <c r="AD8" s="67">
        <v>1521</v>
      </c>
      <c r="AE8" s="67">
        <v>876</v>
      </c>
      <c r="AF8" s="67">
        <f t="shared" si="11"/>
        <v>0.57593688362919138</v>
      </c>
    </row>
    <row r="9" spans="1:32">
      <c r="A9" s="49">
        <v>1998</v>
      </c>
      <c r="B9" s="67">
        <f t="shared" si="1"/>
        <v>2227471</v>
      </c>
      <c r="C9" s="67">
        <f t="shared" si="0"/>
        <v>1345765</v>
      </c>
      <c r="D9" s="67">
        <f t="shared" si="0"/>
        <v>881706</v>
      </c>
      <c r="E9" s="67">
        <f t="shared" si="2"/>
        <v>0.65517085078003956</v>
      </c>
      <c r="F9" s="67">
        <v>55231</v>
      </c>
      <c r="G9" s="67">
        <v>16909</v>
      </c>
      <c r="H9" s="67">
        <f t="shared" si="3"/>
        <v>0.30615053140446491</v>
      </c>
      <c r="I9" s="67">
        <v>307134</v>
      </c>
      <c r="J9" s="67">
        <v>298576</v>
      </c>
      <c r="K9" s="67">
        <f t="shared" si="4"/>
        <v>0.9721359406643354</v>
      </c>
      <c r="L9" s="67">
        <v>2986</v>
      </c>
      <c r="M9" s="67">
        <v>408</v>
      </c>
      <c r="N9" s="67">
        <f t="shared" si="5"/>
        <v>0.13663764233087744</v>
      </c>
      <c r="O9" s="67">
        <v>141531</v>
      </c>
      <c r="P9" s="67">
        <v>93430</v>
      </c>
      <c r="Q9" s="67">
        <f t="shared" si="6"/>
        <v>0.6601380616260748</v>
      </c>
      <c r="R9" s="67">
        <v>527859</v>
      </c>
      <c r="S9" s="67">
        <v>300355</v>
      </c>
      <c r="T9" s="67">
        <f t="shared" si="7"/>
        <v>0.56900611716386384</v>
      </c>
      <c r="U9" s="67">
        <v>294145</v>
      </c>
      <c r="V9" s="67">
        <v>79431</v>
      </c>
      <c r="W9" s="67">
        <f t="shared" si="8"/>
        <v>0.27004028625337845</v>
      </c>
      <c r="X9" s="67">
        <v>8878</v>
      </c>
      <c r="Y9" s="67">
        <v>157</v>
      </c>
      <c r="Z9" s="67">
        <f t="shared" si="9"/>
        <v>1.7684163099797253E-2</v>
      </c>
      <c r="AA9" s="67">
        <v>5662</v>
      </c>
      <c r="AB9" s="67">
        <v>91901</v>
      </c>
      <c r="AC9" s="67">
        <f t="shared" si="10"/>
        <v>16.231190392087601</v>
      </c>
      <c r="AD9" s="67">
        <v>2339</v>
      </c>
      <c r="AE9" s="67">
        <v>539</v>
      </c>
      <c r="AF9" s="67">
        <f t="shared" si="11"/>
        <v>0.23044035912783239</v>
      </c>
    </row>
    <row r="10" spans="1:32">
      <c r="A10" s="49">
        <v>1999</v>
      </c>
      <c r="B10" s="67">
        <f t="shared" si="1"/>
        <v>2274728</v>
      </c>
      <c r="C10" s="67">
        <f t="shared" si="0"/>
        <v>1349142</v>
      </c>
      <c r="D10" s="67">
        <f t="shared" si="0"/>
        <v>925586</v>
      </c>
      <c r="E10" s="67">
        <f t="shared" si="2"/>
        <v>0.68605528550738171</v>
      </c>
      <c r="F10" s="67">
        <v>76518</v>
      </c>
      <c r="G10" s="67">
        <v>23382</v>
      </c>
      <c r="H10" s="67">
        <f t="shared" si="3"/>
        <v>0.30557515878616798</v>
      </c>
      <c r="I10" s="67">
        <v>284059</v>
      </c>
      <c r="J10" s="67">
        <v>319202</v>
      </c>
      <c r="K10" s="67">
        <f t="shared" si="4"/>
        <v>1.1237172559221851</v>
      </c>
      <c r="L10" s="67">
        <v>8938</v>
      </c>
      <c r="M10" s="67">
        <v>912</v>
      </c>
      <c r="N10" s="67">
        <f t="shared" si="5"/>
        <v>0.10203624972029537</v>
      </c>
      <c r="O10" s="67">
        <v>111336</v>
      </c>
      <c r="P10" s="67">
        <v>79323</v>
      </c>
      <c r="Q10" s="67">
        <f t="shared" si="6"/>
        <v>0.7124649708989006</v>
      </c>
      <c r="R10" s="67">
        <v>504875</v>
      </c>
      <c r="S10" s="67">
        <v>320813</v>
      </c>
      <c r="T10" s="67">
        <f t="shared" si="7"/>
        <v>0.63543055211686061</v>
      </c>
      <c r="U10" s="67">
        <v>342963</v>
      </c>
      <c r="V10" s="67">
        <v>80307</v>
      </c>
      <c r="W10" s="67">
        <f t="shared" si="8"/>
        <v>0.23415645419476736</v>
      </c>
      <c r="X10" s="67">
        <v>8415</v>
      </c>
      <c r="Y10" s="67">
        <v>181</v>
      </c>
      <c r="Z10" s="67">
        <f t="shared" si="9"/>
        <v>2.1509209744503863E-2</v>
      </c>
      <c r="AA10" s="67">
        <v>10545</v>
      </c>
      <c r="AB10" s="67">
        <v>100737</v>
      </c>
      <c r="AC10" s="67">
        <f t="shared" si="10"/>
        <v>9.5530583214793747</v>
      </c>
      <c r="AD10" s="67">
        <v>1493</v>
      </c>
      <c r="AE10" s="67">
        <v>729</v>
      </c>
      <c r="AF10" s="67">
        <f t="shared" si="11"/>
        <v>0.48827863362357671</v>
      </c>
    </row>
    <row r="11" spans="1:32">
      <c r="A11" s="49">
        <v>2000</v>
      </c>
      <c r="B11" s="67">
        <f t="shared" si="1"/>
        <v>2322697</v>
      </c>
      <c r="C11" s="67">
        <f t="shared" si="0"/>
        <v>1374390</v>
      </c>
      <c r="D11" s="67">
        <f t="shared" si="0"/>
        <v>948307</v>
      </c>
      <c r="E11" s="67">
        <f t="shared" si="2"/>
        <v>0.68998392013911625</v>
      </c>
      <c r="F11" s="67">
        <v>95440</v>
      </c>
      <c r="G11" s="67">
        <v>29595</v>
      </c>
      <c r="H11" s="67">
        <f t="shared" si="3"/>
        <v>0.31009010896898576</v>
      </c>
      <c r="I11" s="67">
        <v>321988</v>
      </c>
      <c r="J11" s="67">
        <v>362323</v>
      </c>
      <c r="K11" s="67">
        <f t="shared" si="4"/>
        <v>1.1252686435519337</v>
      </c>
      <c r="L11" s="67">
        <v>8509</v>
      </c>
      <c r="M11" s="67">
        <v>198</v>
      </c>
      <c r="N11" s="67">
        <f t="shared" si="5"/>
        <v>2.3269479374779644E-2</v>
      </c>
      <c r="O11" s="67">
        <v>113546</v>
      </c>
      <c r="P11" s="67">
        <v>69920</v>
      </c>
      <c r="Q11" s="67">
        <f t="shared" si="6"/>
        <v>0.61578567276698426</v>
      </c>
      <c r="R11" s="67">
        <v>515398</v>
      </c>
      <c r="S11" s="67">
        <v>325553</v>
      </c>
      <c r="T11" s="67">
        <f t="shared" si="7"/>
        <v>0.63165359586183878</v>
      </c>
      <c r="U11" s="67">
        <v>304239</v>
      </c>
      <c r="V11" s="67">
        <v>65052</v>
      </c>
      <c r="W11" s="67">
        <f t="shared" si="8"/>
        <v>0.21381874118702732</v>
      </c>
      <c r="X11" s="67">
        <v>5255</v>
      </c>
      <c r="Y11" s="67">
        <v>199</v>
      </c>
      <c r="Z11" s="67">
        <f t="shared" si="9"/>
        <v>3.7868696479543294E-2</v>
      </c>
      <c r="AA11" s="67">
        <v>6689</v>
      </c>
      <c r="AB11" s="67">
        <v>94644</v>
      </c>
      <c r="AC11" s="67">
        <f t="shared" si="10"/>
        <v>14.149200179399013</v>
      </c>
      <c r="AD11" s="67">
        <v>3326</v>
      </c>
      <c r="AE11" s="67">
        <v>823</v>
      </c>
      <c r="AF11" s="67">
        <f t="shared" si="11"/>
        <v>0.24744437763078772</v>
      </c>
    </row>
    <row r="12" spans="1:32">
      <c r="A12" s="49">
        <v>2001</v>
      </c>
      <c r="B12" s="67">
        <f t="shared" si="1"/>
        <v>2451317</v>
      </c>
      <c r="C12" s="67">
        <f t="shared" si="0"/>
        <v>1459145</v>
      </c>
      <c r="D12" s="67">
        <f t="shared" si="0"/>
        <v>992172</v>
      </c>
      <c r="E12" s="67">
        <f t="shared" si="2"/>
        <v>0.67996806348923511</v>
      </c>
      <c r="F12" s="67">
        <v>83096</v>
      </c>
      <c r="G12" s="67">
        <v>28523</v>
      </c>
      <c r="H12" s="67">
        <f t="shared" si="3"/>
        <v>0.34325358621353613</v>
      </c>
      <c r="I12" s="67">
        <v>320554</v>
      </c>
      <c r="J12" s="67">
        <v>353439</v>
      </c>
      <c r="K12" s="67">
        <f t="shared" si="4"/>
        <v>1.1025880194912558</v>
      </c>
      <c r="L12" s="67">
        <v>3576</v>
      </c>
      <c r="M12" s="67">
        <v>127</v>
      </c>
      <c r="N12" s="67">
        <f t="shared" si="5"/>
        <v>3.551454138702461E-2</v>
      </c>
      <c r="O12" s="67">
        <v>159831</v>
      </c>
      <c r="P12" s="67">
        <v>105544</v>
      </c>
      <c r="Q12" s="67">
        <f t="shared" si="6"/>
        <v>0.66034749203846566</v>
      </c>
      <c r="R12" s="67">
        <v>515826</v>
      </c>
      <c r="S12" s="67">
        <v>331407</v>
      </c>
      <c r="T12" s="67">
        <f t="shared" si="7"/>
        <v>0.64247827755871167</v>
      </c>
      <c r="U12" s="67">
        <v>355509</v>
      </c>
      <c r="V12" s="67">
        <v>65724</v>
      </c>
      <c r="W12" s="67">
        <f t="shared" si="8"/>
        <v>0.18487295680278137</v>
      </c>
      <c r="X12" s="67">
        <v>5644</v>
      </c>
      <c r="Y12" s="67">
        <v>73</v>
      </c>
      <c r="Z12" s="67">
        <f t="shared" si="9"/>
        <v>1.293408929836995E-2</v>
      </c>
      <c r="AA12" s="67">
        <v>9490</v>
      </c>
      <c r="AB12" s="67">
        <v>105715</v>
      </c>
      <c r="AC12" s="67">
        <f t="shared" si="10"/>
        <v>11.139620653319284</v>
      </c>
      <c r="AD12" s="67">
        <v>5619</v>
      </c>
      <c r="AE12" s="67">
        <v>1620</v>
      </c>
      <c r="AF12" s="67">
        <f t="shared" si="11"/>
        <v>0.28830752802989856</v>
      </c>
    </row>
    <row r="13" spans="1:32">
      <c r="A13" s="49">
        <v>2002</v>
      </c>
      <c r="B13" s="67">
        <f t="shared" si="1"/>
        <v>2412785</v>
      </c>
      <c r="C13" s="67">
        <f t="shared" si="0"/>
        <v>1404420</v>
      </c>
      <c r="D13" s="67">
        <f t="shared" si="0"/>
        <v>1008365</v>
      </c>
      <c r="E13" s="67">
        <f t="shared" si="2"/>
        <v>0.7179939049572065</v>
      </c>
      <c r="F13" s="67">
        <v>85234</v>
      </c>
      <c r="G13" s="67">
        <v>25816</v>
      </c>
      <c r="H13" s="67">
        <f t="shared" si="3"/>
        <v>0.30288382570335781</v>
      </c>
      <c r="I13" s="67">
        <v>338690</v>
      </c>
      <c r="J13" s="67">
        <v>389028</v>
      </c>
      <c r="K13" s="67">
        <f t="shared" si="4"/>
        <v>1.1486255868198056</v>
      </c>
      <c r="L13" s="67">
        <v>921</v>
      </c>
      <c r="M13" s="67">
        <v>99</v>
      </c>
      <c r="N13" s="67">
        <f t="shared" si="5"/>
        <v>0.10749185667752444</v>
      </c>
      <c r="O13" s="67">
        <v>133697</v>
      </c>
      <c r="P13" s="67">
        <v>86704</v>
      </c>
      <c r="Q13" s="67">
        <f t="shared" si="6"/>
        <v>0.64851118574089173</v>
      </c>
      <c r="R13" s="67">
        <v>504460</v>
      </c>
      <c r="S13" s="67">
        <v>348893</v>
      </c>
      <c r="T13" s="67">
        <f t="shared" si="7"/>
        <v>0.6916167783372319</v>
      </c>
      <c r="U13" s="67">
        <v>314132</v>
      </c>
      <c r="V13" s="67">
        <v>62813</v>
      </c>
      <c r="W13" s="67">
        <f t="shared" si="8"/>
        <v>0.19995734277310176</v>
      </c>
      <c r="X13" s="67">
        <v>6204</v>
      </c>
      <c r="Y13" s="67">
        <v>0</v>
      </c>
      <c r="Z13" s="67">
        <f t="shared" si="9"/>
        <v>0</v>
      </c>
      <c r="AA13" s="67">
        <v>9570</v>
      </c>
      <c r="AB13" s="67">
        <v>94441</v>
      </c>
      <c r="AC13" s="67">
        <f t="shared" si="10"/>
        <v>9.8684430512016714</v>
      </c>
      <c r="AD13" s="67">
        <v>11512</v>
      </c>
      <c r="AE13" s="67">
        <v>571</v>
      </c>
      <c r="AF13" s="67">
        <f t="shared" si="11"/>
        <v>4.9600416956219598E-2</v>
      </c>
    </row>
    <row r="14" spans="1:32">
      <c r="A14" s="49">
        <v>2003</v>
      </c>
      <c r="B14" s="67">
        <f t="shared" si="1"/>
        <v>2520060</v>
      </c>
      <c r="C14" s="67">
        <f t="shared" si="0"/>
        <v>1467614</v>
      </c>
      <c r="D14" s="67">
        <f t="shared" si="0"/>
        <v>1052446</v>
      </c>
      <c r="E14" s="67">
        <f t="shared" si="2"/>
        <v>0.71711362797029732</v>
      </c>
      <c r="F14" s="67">
        <v>88274</v>
      </c>
      <c r="G14" s="67">
        <v>28606</v>
      </c>
      <c r="H14" s="67">
        <f t="shared" si="3"/>
        <v>0.32405917937331491</v>
      </c>
      <c r="I14" s="67">
        <v>326714</v>
      </c>
      <c r="J14" s="67">
        <v>379150</v>
      </c>
      <c r="K14" s="67">
        <f t="shared" si="4"/>
        <v>1.1604951119327607</v>
      </c>
      <c r="L14" s="67">
        <v>1225</v>
      </c>
      <c r="M14" s="67">
        <v>101</v>
      </c>
      <c r="N14" s="67">
        <f t="shared" si="5"/>
        <v>8.2448979591836738E-2</v>
      </c>
      <c r="O14" s="67">
        <v>124027</v>
      </c>
      <c r="P14" s="67">
        <v>95026</v>
      </c>
      <c r="Q14" s="67">
        <f t="shared" si="6"/>
        <v>0.76617188192893482</v>
      </c>
      <c r="R14" s="67">
        <v>554570</v>
      </c>
      <c r="S14" s="67">
        <v>376553</v>
      </c>
      <c r="T14" s="67">
        <f t="shared" si="7"/>
        <v>0.67899994590403379</v>
      </c>
      <c r="U14" s="67">
        <v>348245</v>
      </c>
      <c r="V14" s="67">
        <v>68303</v>
      </c>
      <c r="W14" s="67">
        <f t="shared" si="8"/>
        <v>0.19613490502376202</v>
      </c>
      <c r="X14" s="67">
        <v>6232</v>
      </c>
      <c r="Y14" s="67">
        <v>74</v>
      </c>
      <c r="Z14" s="67">
        <f t="shared" si="9"/>
        <v>1.1874197689345315E-2</v>
      </c>
      <c r="AA14" s="67">
        <v>13512</v>
      </c>
      <c r="AB14" s="67">
        <v>104276</v>
      </c>
      <c r="AC14" s="67">
        <f t="shared" si="10"/>
        <v>7.7172883362936648</v>
      </c>
      <c r="AD14" s="67">
        <v>4815</v>
      </c>
      <c r="AE14" s="67">
        <v>357</v>
      </c>
      <c r="AF14" s="67">
        <f t="shared" si="11"/>
        <v>7.4143302180685364E-2</v>
      </c>
    </row>
    <row r="15" spans="1:32">
      <c r="A15" s="49">
        <v>2004</v>
      </c>
      <c r="B15" s="67">
        <f t="shared" si="1"/>
        <v>2526363</v>
      </c>
      <c r="C15" s="67">
        <f t="shared" si="0"/>
        <v>1493987</v>
      </c>
      <c r="D15" s="67">
        <f t="shared" si="0"/>
        <v>1032376</v>
      </c>
      <c r="E15" s="67">
        <f t="shared" si="2"/>
        <v>0.69102073846693446</v>
      </c>
      <c r="F15" s="67">
        <v>79710</v>
      </c>
      <c r="G15" s="67">
        <v>28518</v>
      </c>
      <c r="H15" s="67">
        <f t="shared" si="3"/>
        <v>0.35777192322167861</v>
      </c>
      <c r="I15" s="67">
        <v>318746</v>
      </c>
      <c r="J15" s="67">
        <v>388480</v>
      </c>
      <c r="K15" s="67">
        <f t="shared" si="4"/>
        <v>1.2187760787586355</v>
      </c>
      <c r="L15" s="67">
        <v>1826</v>
      </c>
      <c r="M15" s="67">
        <v>151</v>
      </c>
      <c r="N15" s="67">
        <f t="shared" si="5"/>
        <v>8.2694414019715223E-2</v>
      </c>
      <c r="O15" s="67">
        <v>114404</v>
      </c>
      <c r="P15" s="67">
        <v>79722</v>
      </c>
      <c r="Q15" s="67">
        <f t="shared" si="6"/>
        <v>0.6968462641166393</v>
      </c>
      <c r="R15" s="67">
        <v>575458</v>
      </c>
      <c r="S15" s="67">
        <v>355726</v>
      </c>
      <c r="T15" s="67">
        <f t="shared" si="7"/>
        <v>0.61816153394339812</v>
      </c>
      <c r="U15" s="67">
        <v>384113</v>
      </c>
      <c r="V15" s="67">
        <v>70701</v>
      </c>
      <c r="W15" s="67">
        <f t="shared" si="8"/>
        <v>0.18406302312080039</v>
      </c>
      <c r="X15" s="67">
        <v>4303</v>
      </c>
      <c r="Y15" s="67">
        <v>0</v>
      </c>
      <c r="Z15" s="67">
        <f t="shared" si="9"/>
        <v>0</v>
      </c>
      <c r="AA15" s="67">
        <v>10460</v>
      </c>
      <c r="AB15" s="67">
        <v>108448</v>
      </c>
      <c r="AC15" s="67">
        <f t="shared" si="10"/>
        <v>10.367877629063097</v>
      </c>
      <c r="AD15" s="67">
        <v>4967</v>
      </c>
      <c r="AE15" s="67">
        <v>630</v>
      </c>
      <c r="AF15" s="67">
        <f t="shared" si="11"/>
        <v>0.12683712502516609</v>
      </c>
    </row>
    <row r="16" spans="1:32">
      <c r="A16" s="49">
        <v>2005</v>
      </c>
      <c r="B16" s="67">
        <f t="shared" si="1"/>
        <v>2591076</v>
      </c>
      <c r="C16" s="67">
        <f t="shared" si="0"/>
        <v>1509844</v>
      </c>
      <c r="D16" s="67">
        <f t="shared" si="0"/>
        <v>1081232</v>
      </c>
      <c r="E16" s="67">
        <f t="shared" si="2"/>
        <v>0.71612166554955348</v>
      </c>
      <c r="F16" s="67">
        <v>81649</v>
      </c>
      <c r="G16" s="67">
        <v>31318</v>
      </c>
      <c r="H16" s="67">
        <f t="shared" si="3"/>
        <v>0.38356869036975344</v>
      </c>
      <c r="I16" s="67">
        <v>351098</v>
      </c>
      <c r="J16" s="67">
        <v>398960</v>
      </c>
      <c r="K16" s="67">
        <f t="shared" si="4"/>
        <v>1.1363209132492922</v>
      </c>
      <c r="L16" s="67">
        <v>650</v>
      </c>
      <c r="M16" s="67">
        <v>0</v>
      </c>
      <c r="N16" s="67">
        <f t="shared" si="5"/>
        <v>0</v>
      </c>
      <c r="O16" s="67">
        <v>143864</v>
      </c>
      <c r="P16" s="67">
        <v>111225</v>
      </c>
      <c r="Q16" s="67">
        <f t="shared" si="6"/>
        <v>0.77312600789634656</v>
      </c>
      <c r="R16" s="67">
        <v>560948</v>
      </c>
      <c r="S16" s="67">
        <v>368932</v>
      </c>
      <c r="T16" s="67">
        <f t="shared" si="7"/>
        <v>0.6576937612755549</v>
      </c>
      <c r="U16" s="67">
        <v>350185</v>
      </c>
      <c r="V16" s="67">
        <v>68767</v>
      </c>
      <c r="W16" s="67">
        <f t="shared" si="8"/>
        <v>0.1963733455173694</v>
      </c>
      <c r="X16" s="67">
        <v>5707</v>
      </c>
      <c r="Y16" s="67">
        <v>421</v>
      </c>
      <c r="Z16" s="67">
        <f t="shared" si="9"/>
        <v>7.3769055545820916E-2</v>
      </c>
      <c r="AA16" s="67">
        <v>10920</v>
      </c>
      <c r="AB16" s="67">
        <v>100407</v>
      </c>
      <c r="AC16" s="67">
        <f t="shared" si="10"/>
        <v>9.1947802197802204</v>
      </c>
      <c r="AD16" s="67">
        <v>4823</v>
      </c>
      <c r="AE16" s="67">
        <v>1202</v>
      </c>
      <c r="AF16" s="67">
        <f t="shared" si="11"/>
        <v>0.24922247563756997</v>
      </c>
    </row>
    <row r="17" spans="1:32">
      <c r="A17" s="49">
        <v>2006</v>
      </c>
      <c r="B17" s="67">
        <f t="shared" si="1"/>
        <v>2685862</v>
      </c>
      <c r="C17" s="67">
        <f t="shared" si="0"/>
        <v>1542302</v>
      </c>
      <c r="D17" s="67">
        <f t="shared" si="0"/>
        <v>1143560</v>
      </c>
      <c r="E17" s="67">
        <f t="shared" si="2"/>
        <v>0.74146308569916919</v>
      </c>
      <c r="F17" s="67">
        <v>84116</v>
      </c>
      <c r="G17" s="67">
        <v>31605</v>
      </c>
      <c r="H17" s="67">
        <f t="shared" si="3"/>
        <v>0.37573113319701362</v>
      </c>
      <c r="I17" s="67">
        <v>315201</v>
      </c>
      <c r="J17" s="67">
        <v>390417</v>
      </c>
      <c r="K17" s="67">
        <f t="shared" si="4"/>
        <v>1.2386286845536658</v>
      </c>
      <c r="L17" s="67">
        <v>439</v>
      </c>
      <c r="M17" s="67">
        <v>30</v>
      </c>
      <c r="N17" s="67">
        <f t="shared" si="5"/>
        <v>6.8337129840546698E-2</v>
      </c>
      <c r="O17" s="67">
        <v>135113</v>
      </c>
      <c r="P17" s="67">
        <v>113313</v>
      </c>
      <c r="Q17" s="67">
        <f t="shared" si="6"/>
        <v>0.8386535714550043</v>
      </c>
      <c r="R17" s="67">
        <v>586008</v>
      </c>
      <c r="S17" s="67">
        <v>399336</v>
      </c>
      <c r="T17" s="67">
        <f t="shared" si="7"/>
        <v>0.68145144776180533</v>
      </c>
      <c r="U17" s="67">
        <v>396484</v>
      </c>
      <c r="V17" s="67">
        <v>87172</v>
      </c>
      <c r="W17" s="67">
        <f t="shared" si="8"/>
        <v>0.21986259218530887</v>
      </c>
      <c r="X17" s="67">
        <v>8052</v>
      </c>
      <c r="Y17" s="67">
        <v>47</v>
      </c>
      <c r="Z17" s="67">
        <f t="shared" si="9"/>
        <v>5.8370591157476401E-3</v>
      </c>
      <c r="AA17" s="67">
        <v>12883</v>
      </c>
      <c r="AB17" s="67">
        <v>121547</v>
      </c>
      <c r="AC17" s="67">
        <f t="shared" si="10"/>
        <v>9.4346813630365602</v>
      </c>
      <c r="AD17" s="67">
        <v>4006</v>
      </c>
      <c r="AE17" s="67">
        <v>93</v>
      </c>
      <c r="AF17" s="67">
        <f t="shared" si="11"/>
        <v>2.3215177234148777E-2</v>
      </c>
    </row>
    <row r="18" spans="1:32">
      <c r="A18" s="49">
        <v>2007</v>
      </c>
      <c r="B18" s="67">
        <f t="shared" si="1"/>
        <v>2173963</v>
      </c>
      <c r="C18" s="67">
        <f t="shared" si="0"/>
        <v>1244525</v>
      </c>
      <c r="D18" s="67">
        <f t="shared" si="0"/>
        <v>929438</v>
      </c>
      <c r="E18" s="67">
        <f t="shared" si="2"/>
        <v>0.74682147807396393</v>
      </c>
      <c r="F18" s="67">
        <v>68439</v>
      </c>
      <c r="G18" s="67">
        <v>30138</v>
      </c>
      <c r="H18" s="67">
        <f t="shared" si="3"/>
        <v>0.44036295094902028</v>
      </c>
      <c r="I18" s="67">
        <v>282284</v>
      </c>
      <c r="J18" s="67">
        <v>335325</v>
      </c>
      <c r="K18" s="67">
        <f t="shared" si="4"/>
        <v>1.1878994204418245</v>
      </c>
      <c r="L18" s="67">
        <v>327</v>
      </c>
      <c r="M18" s="67">
        <v>0</v>
      </c>
      <c r="N18" s="67">
        <f t="shared" si="5"/>
        <v>0</v>
      </c>
      <c r="O18" s="67">
        <v>68873</v>
      </c>
      <c r="P18" s="67">
        <v>76062</v>
      </c>
      <c r="Q18" s="67">
        <f t="shared" si="6"/>
        <v>1.1043805264762678</v>
      </c>
      <c r="R18" s="67">
        <v>506285</v>
      </c>
      <c r="S18" s="67">
        <v>333648</v>
      </c>
      <c r="T18" s="67">
        <f t="shared" si="7"/>
        <v>0.65901221643935726</v>
      </c>
      <c r="U18" s="67">
        <v>296941</v>
      </c>
      <c r="V18" s="67">
        <v>65903</v>
      </c>
      <c r="W18" s="67">
        <f t="shared" si="8"/>
        <v>0.22193971192930581</v>
      </c>
      <c r="X18" s="67">
        <v>4047</v>
      </c>
      <c r="Y18" s="67">
        <v>0</v>
      </c>
      <c r="Z18" s="67">
        <f t="shared" si="9"/>
        <v>0</v>
      </c>
      <c r="AA18" s="67">
        <v>12698</v>
      </c>
      <c r="AB18" s="67">
        <v>88315</v>
      </c>
      <c r="AC18" s="67">
        <f t="shared" si="10"/>
        <v>6.9550322885493783</v>
      </c>
      <c r="AD18" s="67">
        <v>4631</v>
      </c>
      <c r="AE18" s="67">
        <v>47</v>
      </c>
      <c r="AF18" s="67">
        <f t="shared" si="11"/>
        <v>1.0148995897214425E-2</v>
      </c>
    </row>
    <row r="19" spans="1:32">
      <c r="A19" s="49">
        <v>2008</v>
      </c>
      <c r="B19" s="67">
        <f t="shared" si="1"/>
        <v>2349050</v>
      </c>
      <c r="C19" s="67">
        <f t="shared" si="0"/>
        <v>1356818</v>
      </c>
      <c r="D19" s="67">
        <f t="shared" si="0"/>
        <v>992232</v>
      </c>
      <c r="E19" s="67">
        <f t="shared" si="2"/>
        <v>0.73129336432741898</v>
      </c>
      <c r="F19" s="67">
        <v>76476</v>
      </c>
      <c r="G19" s="67">
        <v>26188</v>
      </c>
      <c r="H19" s="67">
        <f t="shared" si="3"/>
        <v>0.34243422773157595</v>
      </c>
      <c r="I19" s="67">
        <v>317364</v>
      </c>
      <c r="J19" s="67">
        <v>373967</v>
      </c>
      <c r="K19" s="67">
        <f t="shared" si="4"/>
        <v>1.1783535624708537</v>
      </c>
      <c r="L19" s="67">
        <v>264</v>
      </c>
      <c r="M19" s="67">
        <v>113</v>
      </c>
      <c r="N19" s="67">
        <f t="shared" si="5"/>
        <v>0.42803030303030304</v>
      </c>
      <c r="O19" s="67">
        <v>83957</v>
      </c>
      <c r="P19" s="67">
        <v>74124</v>
      </c>
      <c r="Q19" s="67">
        <f t="shared" si="6"/>
        <v>0.88288052217206425</v>
      </c>
      <c r="R19" s="67">
        <v>564861</v>
      </c>
      <c r="S19" s="67">
        <v>360922</v>
      </c>
      <c r="T19" s="67">
        <f t="shared" si="7"/>
        <v>0.63895719477889246</v>
      </c>
      <c r="U19" s="67">
        <v>292954</v>
      </c>
      <c r="V19" s="67">
        <v>57986</v>
      </c>
      <c r="W19" s="67">
        <f t="shared" si="8"/>
        <v>0.19793551205991383</v>
      </c>
      <c r="X19" s="67">
        <v>4194</v>
      </c>
      <c r="Y19" s="67">
        <v>248</v>
      </c>
      <c r="Z19" s="67">
        <f t="shared" si="9"/>
        <v>5.9132093466857417E-2</v>
      </c>
      <c r="AA19" s="67">
        <v>10385</v>
      </c>
      <c r="AB19" s="67">
        <v>97966</v>
      </c>
      <c r="AC19" s="67">
        <f t="shared" si="10"/>
        <v>9.4334135772749157</v>
      </c>
      <c r="AD19" s="67">
        <v>6363</v>
      </c>
      <c r="AE19" s="67">
        <v>718</v>
      </c>
      <c r="AF19" s="67">
        <f t="shared" si="11"/>
        <v>0.11283985541411284</v>
      </c>
    </row>
    <row r="20" spans="1:32">
      <c r="A20" s="49">
        <v>2009</v>
      </c>
      <c r="B20" s="67">
        <f t="shared" si="1"/>
        <v>2364579</v>
      </c>
      <c r="C20" s="67">
        <f t="shared" si="0"/>
        <v>1360518</v>
      </c>
      <c r="D20" s="67">
        <f t="shared" si="0"/>
        <v>1004061</v>
      </c>
      <c r="E20" s="67">
        <f t="shared" si="2"/>
        <v>0.73799905624181383</v>
      </c>
      <c r="F20" s="67">
        <v>73816</v>
      </c>
      <c r="G20" s="67">
        <v>28333</v>
      </c>
      <c r="H20" s="67">
        <f t="shared" si="3"/>
        <v>0.38383277338246452</v>
      </c>
      <c r="I20" s="67">
        <v>347016</v>
      </c>
      <c r="J20" s="67">
        <v>389057</v>
      </c>
      <c r="K20" s="67">
        <f t="shared" si="4"/>
        <v>1.1211500334278535</v>
      </c>
      <c r="L20" s="67">
        <v>257</v>
      </c>
      <c r="M20" s="67">
        <v>0</v>
      </c>
      <c r="N20" s="67">
        <f t="shared" si="5"/>
        <v>0</v>
      </c>
      <c r="O20" s="67">
        <v>97150</v>
      </c>
      <c r="P20" s="67">
        <v>72021</v>
      </c>
      <c r="Q20" s="67">
        <f t="shared" si="6"/>
        <v>0.74133813690169836</v>
      </c>
      <c r="R20" s="67">
        <v>529472</v>
      </c>
      <c r="S20" s="67">
        <v>347917</v>
      </c>
      <c r="T20" s="67">
        <f t="shared" si="7"/>
        <v>0.65710179197389096</v>
      </c>
      <c r="U20" s="67">
        <v>298674</v>
      </c>
      <c r="V20" s="67">
        <v>64064</v>
      </c>
      <c r="W20" s="67">
        <f t="shared" si="8"/>
        <v>0.21449473338824271</v>
      </c>
      <c r="X20" s="67">
        <v>3813</v>
      </c>
      <c r="Y20" s="67">
        <v>192</v>
      </c>
      <c r="Z20" s="67">
        <f t="shared" si="9"/>
        <v>5.035405192761605E-2</v>
      </c>
      <c r="AA20" s="67">
        <v>9876</v>
      </c>
      <c r="AB20" s="67">
        <v>102069</v>
      </c>
      <c r="AC20" s="67">
        <f t="shared" si="10"/>
        <v>10.335054678007291</v>
      </c>
      <c r="AD20" s="67">
        <v>444</v>
      </c>
      <c r="AE20" s="67">
        <v>408</v>
      </c>
      <c r="AF20" s="67">
        <f t="shared" si="11"/>
        <v>0.91891891891891897</v>
      </c>
    </row>
    <row r="21" spans="1:32">
      <c r="A21" s="49">
        <v>2010</v>
      </c>
      <c r="B21" s="67">
        <f t="shared" si="1"/>
        <v>2398478</v>
      </c>
      <c r="C21" s="67">
        <f t="shared" si="0"/>
        <v>1386782</v>
      </c>
      <c r="D21" s="67">
        <f t="shared" si="0"/>
        <v>1011696</v>
      </c>
      <c r="E21" s="67">
        <f t="shared" si="2"/>
        <v>0.72952778446792643</v>
      </c>
      <c r="F21" s="67">
        <v>96106</v>
      </c>
      <c r="G21" s="67">
        <v>86923</v>
      </c>
      <c r="H21" s="67">
        <f t="shared" si="3"/>
        <v>0.90444925394876485</v>
      </c>
      <c r="I21" s="67">
        <v>320610</v>
      </c>
      <c r="J21" s="67">
        <v>330929</v>
      </c>
      <c r="K21" s="67">
        <f t="shared" si="4"/>
        <v>1.0321855213499267</v>
      </c>
      <c r="L21" s="67">
        <v>53</v>
      </c>
      <c r="M21" s="67">
        <v>0</v>
      </c>
      <c r="N21" s="67">
        <f t="shared" si="5"/>
        <v>0</v>
      </c>
      <c r="O21" s="67">
        <v>90672</v>
      </c>
      <c r="P21" s="67">
        <v>76853</v>
      </c>
      <c r="Q21" s="67">
        <f t="shared" si="6"/>
        <v>0.84759352391035825</v>
      </c>
      <c r="R21" s="67">
        <v>540952</v>
      </c>
      <c r="S21" s="67">
        <v>344717</v>
      </c>
      <c r="T21" s="67">
        <f t="shared" si="7"/>
        <v>0.63724138186012802</v>
      </c>
      <c r="U21" s="67">
        <v>328093</v>
      </c>
      <c r="V21" s="67">
        <v>80072</v>
      </c>
      <c r="W21" s="67">
        <f t="shared" si="8"/>
        <v>0.24405275333518239</v>
      </c>
      <c r="X21" s="67">
        <v>3812</v>
      </c>
      <c r="Y21" s="67">
        <v>0</v>
      </c>
      <c r="Z21" s="67">
        <f t="shared" si="9"/>
        <v>0</v>
      </c>
      <c r="AA21" s="67">
        <v>6346</v>
      </c>
      <c r="AB21" s="67">
        <v>92136</v>
      </c>
      <c r="AC21" s="67">
        <f t="shared" si="10"/>
        <v>14.518751969744722</v>
      </c>
      <c r="AD21" s="67">
        <v>138</v>
      </c>
      <c r="AE21" s="67">
        <v>66</v>
      </c>
      <c r="AF21" s="67">
        <f t="shared" si="11"/>
        <v>0.47826086956521741</v>
      </c>
    </row>
    <row r="22" spans="1:32">
      <c r="A22" s="49">
        <v>2011</v>
      </c>
      <c r="B22" s="67">
        <f t="shared" si="1"/>
        <v>2466375</v>
      </c>
      <c r="C22" s="67">
        <f t="shared" ref="C22:D25" si="12">F22+I22+L22+O22+R22+U22+X22+AA22+AD22</f>
        <v>1440697</v>
      </c>
      <c r="D22" s="67">
        <f t="shared" si="12"/>
        <v>1025678</v>
      </c>
      <c r="E22" s="67">
        <f t="shared" si="2"/>
        <v>0.71193179412464935</v>
      </c>
      <c r="F22" s="67">
        <v>64912</v>
      </c>
      <c r="G22" s="67">
        <v>27217</v>
      </c>
      <c r="H22" s="67">
        <f t="shared" si="3"/>
        <v>0.41929073206803058</v>
      </c>
      <c r="I22" s="67">
        <v>365937</v>
      </c>
      <c r="J22" s="67">
        <v>385265</v>
      </c>
      <c r="K22" s="67">
        <f t="shared" si="4"/>
        <v>1.0528178347639074</v>
      </c>
      <c r="L22" s="67">
        <v>0</v>
      </c>
      <c r="M22" s="67">
        <v>0</v>
      </c>
      <c r="N22" s="67">
        <v>0</v>
      </c>
      <c r="O22" s="67">
        <v>101300</v>
      </c>
      <c r="P22" s="67">
        <v>83023</v>
      </c>
      <c r="Q22" s="67">
        <f t="shared" si="6"/>
        <v>0.81957551826258634</v>
      </c>
      <c r="R22" s="67">
        <v>565463</v>
      </c>
      <c r="S22" s="67">
        <v>352011</v>
      </c>
      <c r="T22" s="67">
        <f t="shared" si="7"/>
        <v>0.62251818421364435</v>
      </c>
      <c r="U22" s="67">
        <v>331170</v>
      </c>
      <c r="V22" s="67">
        <v>83580</v>
      </c>
      <c r="W22" s="67">
        <f t="shared" si="8"/>
        <v>0.25237793278376663</v>
      </c>
      <c r="X22" s="67">
        <v>3621</v>
      </c>
      <c r="Y22" s="67">
        <v>65</v>
      </c>
      <c r="Z22" s="67">
        <f t="shared" si="9"/>
        <v>1.7950842308754489E-2</v>
      </c>
      <c r="AA22" s="67">
        <v>8106</v>
      </c>
      <c r="AB22" s="67">
        <v>94202</v>
      </c>
      <c r="AC22" s="67">
        <f t="shared" si="10"/>
        <v>11.621268196397731</v>
      </c>
      <c r="AD22" s="67">
        <v>188</v>
      </c>
      <c r="AE22" s="67">
        <v>315</v>
      </c>
      <c r="AF22" s="67">
        <f t="shared" si="11"/>
        <v>1.675531914893617</v>
      </c>
    </row>
    <row r="23" spans="1:32">
      <c r="A23" s="49">
        <v>2012</v>
      </c>
      <c r="B23" s="67">
        <f t="shared" si="1"/>
        <v>2559315</v>
      </c>
      <c r="C23" s="67">
        <f t="shared" si="12"/>
        <v>1490791</v>
      </c>
      <c r="D23" s="67">
        <f t="shared" si="12"/>
        <v>1068524</v>
      </c>
      <c r="E23" s="67">
        <f t="shared" si="2"/>
        <v>0.71674969864991134</v>
      </c>
      <c r="F23" s="67">
        <v>74807</v>
      </c>
      <c r="G23" s="67">
        <v>33399</v>
      </c>
      <c r="H23" s="67">
        <f t="shared" si="3"/>
        <v>0.44646891333698718</v>
      </c>
      <c r="I23" s="67">
        <v>365300</v>
      </c>
      <c r="J23" s="67">
        <v>397017</v>
      </c>
      <c r="K23" s="67">
        <f t="shared" si="4"/>
        <v>1.0868245277853819</v>
      </c>
      <c r="L23" s="67">
        <v>112740</v>
      </c>
      <c r="M23" s="67">
        <v>85373</v>
      </c>
      <c r="N23" s="67">
        <f t="shared" si="5"/>
        <v>0.75725563242859673</v>
      </c>
      <c r="O23" s="67">
        <v>600124</v>
      </c>
      <c r="P23" s="67">
        <v>370587</v>
      </c>
      <c r="Q23" s="67">
        <f t="shared" si="6"/>
        <v>0.6175173797415201</v>
      </c>
      <c r="R23" s="67">
        <v>323346</v>
      </c>
      <c r="S23" s="67">
        <v>78886</v>
      </c>
      <c r="T23" s="67">
        <f t="shared" si="7"/>
        <v>0.24396776208767079</v>
      </c>
      <c r="U23" s="67">
        <v>4689</v>
      </c>
      <c r="V23" s="67">
        <v>69</v>
      </c>
      <c r="W23" s="67">
        <f t="shared" si="8"/>
        <v>1.471529110684581E-2</v>
      </c>
      <c r="X23" s="67">
        <v>9583</v>
      </c>
      <c r="Y23" s="67">
        <v>102197</v>
      </c>
      <c r="Z23" s="67">
        <f t="shared" si="9"/>
        <v>10.664405718459772</v>
      </c>
      <c r="AA23" s="67">
        <v>202</v>
      </c>
      <c r="AB23" s="67">
        <v>996</v>
      </c>
      <c r="AC23" s="67">
        <f t="shared" si="10"/>
        <v>4.9306930693069306</v>
      </c>
      <c r="AD23" s="67"/>
      <c r="AE23" s="67"/>
      <c r="AF23" s="67"/>
    </row>
    <row r="24" spans="1:32">
      <c r="A24" s="49">
        <v>2013</v>
      </c>
      <c r="B24" s="67">
        <f>C24+D24</f>
        <v>2629507</v>
      </c>
      <c r="C24" s="67">
        <f>F24+I24+L24+O24+R24+U24+X24+AA24+AD24</f>
        <v>1511128</v>
      </c>
      <c r="D24" s="67">
        <f>G24+J24+M24+P24+S24+V24+Y24+AB24+AE24</f>
        <v>1118379</v>
      </c>
      <c r="E24" s="67">
        <f t="shared" si="2"/>
        <v>0.74009547834465383</v>
      </c>
      <c r="F24" s="67">
        <v>78419</v>
      </c>
      <c r="G24" s="67">
        <v>34355</v>
      </c>
      <c r="H24" s="67">
        <f t="shared" si="3"/>
        <v>0.43809535954296791</v>
      </c>
      <c r="I24" s="67">
        <v>369412</v>
      </c>
      <c r="J24" s="67">
        <v>418095</v>
      </c>
      <c r="K24" s="67">
        <f t="shared" si="4"/>
        <v>1.1317851071432439</v>
      </c>
      <c r="L24" s="67">
        <v>0</v>
      </c>
      <c r="M24" s="67">
        <v>0</v>
      </c>
      <c r="N24" s="67">
        <v>0</v>
      </c>
      <c r="O24" s="67">
        <v>107010</v>
      </c>
      <c r="P24" s="67">
        <v>94594</v>
      </c>
      <c r="Q24" s="67">
        <f t="shared" si="6"/>
        <v>0.88397346042425939</v>
      </c>
      <c r="R24" s="67">
        <v>630116</v>
      </c>
      <c r="S24" s="67">
        <v>386304</v>
      </c>
      <c r="T24" s="67">
        <f t="shared" si="7"/>
        <v>0.61306807000615759</v>
      </c>
      <c r="U24" s="67">
        <v>312246</v>
      </c>
      <c r="V24" s="67">
        <v>76736</v>
      </c>
      <c r="W24" s="67">
        <f t="shared" si="8"/>
        <v>0.24575494962305361</v>
      </c>
      <c r="X24" s="67">
        <v>4389</v>
      </c>
      <c r="Y24" s="67">
        <v>231</v>
      </c>
      <c r="Z24" s="67">
        <f t="shared" si="9"/>
        <v>5.2631578947368418E-2</v>
      </c>
      <c r="AA24" s="67">
        <v>8748</v>
      </c>
      <c r="AB24" s="67">
        <v>106998</v>
      </c>
      <c r="AC24" s="67">
        <f t="shared" si="10"/>
        <v>12.23113854595336</v>
      </c>
      <c r="AD24" s="67">
        <v>788</v>
      </c>
      <c r="AE24" s="67">
        <v>1066</v>
      </c>
      <c r="AF24" s="67">
        <f t="shared" si="11"/>
        <v>1.3527918781725887</v>
      </c>
    </row>
    <row r="25" spans="1:32" ht="15" thickBot="1">
      <c r="A25" s="56">
        <v>2014</v>
      </c>
      <c r="B25" s="68">
        <f t="shared" si="1"/>
        <v>2644082</v>
      </c>
      <c r="C25" s="68">
        <f t="shared" si="12"/>
        <v>1521398</v>
      </c>
      <c r="D25" s="68">
        <f t="shared" si="12"/>
        <v>1122684</v>
      </c>
      <c r="E25" s="68">
        <f t="shared" si="2"/>
        <v>0.73792919407019075</v>
      </c>
      <c r="F25" s="68">
        <v>75057</v>
      </c>
      <c r="G25" s="68">
        <v>35427</v>
      </c>
      <c r="H25" s="68">
        <f t="shared" si="3"/>
        <v>0.47200127902793876</v>
      </c>
      <c r="I25" s="68">
        <v>352461</v>
      </c>
      <c r="J25" s="68">
        <v>388227</v>
      </c>
      <c r="K25" s="68">
        <f t="shared" si="4"/>
        <v>1.1014750568147966</v>
      </c>
      <c r="L25" s="68">
        <v>0</v>
      </c>
      <c r="M25" s="68">
        <v>0</v>
      </c>
      <c r="N25" s="68">
        <v>0</v>
      </c>
      <c r="O25" s="68">
        <v>105611</v>
      </c>
      <c r="P25" s="68">
        <v>89188</v>
      </c>
      <c r="Q25" s="68">
        <f t="shared" si="6"/>
        <v>0.84449536506613898</v>
      </c>
      <c r="R25" s="68">
        <v>644403</v>
      </c>
      <c r="S25" s="68">
        <v>407969</v>
      </c>
      <c r="T25" s="68">
        <f t="shared" si="7"/>
        <v>0.63309605945347869</v>
      </c>
      <c r="U25" s="68">
        <v>332373</v>
      </c>
      <c r="V25" s="68">
        <v>86054</v>
      </c>
      <c r="W25" s="68">
        <f t="shared" si="8"/>
        <v>0.25890791369936789</v>
      </c>
      <c r="X25" s="68">
        <v>2843</v>
      </c>
      <c r="Y25" s="68">
        <v>59</v>
      </c>
      <c r="Z25" s="68">
        <f t="shared" si="9"/>
        <v>2.0752725993668661E-2</v>
      </c>
      <c r="AA25" s="68">
        <v>8265</v>
      </c>
      <c r="AB25" s="68">
        <v>115424</v>
      </c>
      <c r="AC25" s="68">
        <f t="shared" si="10"/>
        <v>13.965396249243799</v>
      </c>
      <c r="AD25" s="68">
        <v>385</v>
      </c>
      <c r="AE25" s="68">
        <v>336</v>
      </c>
      <c r="AF25" s="68">
        <f t="shared" si="11"/>
        <v>0.87272727272727268</v>
      </c>
    </row>
    <row r="26" spans="1:32" ht="15.95" thickTop="1">
      <c r="A26" s="51" t="s">
        <v>153</v>
      </c>
    </row>
  </sheetData>
  <mergeCells count="12">
    <mergeCell ref="AD4:AF4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X4:Z4"/>
    <mergeCell ref="AA4:AC4"/>
  </mergeCells>
  <hyperlinks>
    <hyperlink ref="N1" location="Índice!A1" display="Volver al índice" xr:uid="{8616A1D8-31C4-49DA-BA56-536DE34532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E5A3-0DCB-44AF-A3E0-98C34995106D}">
  <sheetPr>
    <tabColor rgb="FF40A682"/>
  </sheetPr>
  <dimension ref="A1:V25"/>
  <sheetViews>
    <sheetView workbookViewId="0">
      <selection activeCell="K1" sqref="K1"/>
    </sheetView>
  </sheetViews>
  <sheetFormatPr defaultColWidth="11.42578125" defaultRowHeight="14.45"/>
  <cols>
    <col min="1" max="1" width="11.42578125" style="48"/>
    <col min="2" max="22" width="15.5703125" style="48" customWidth="1"/>
    <col min="23" max="16384" width="11.42578125" style="48"/>
  </cols>
  <sheetData>
    <row r="1" spans="1:22" ht="21">
      <c r="A1" s="71" t="s">
        <v>193</v>
      </c>
      <c r="K1" s="107" t="s">
        <v>85</v>
      </c>
    </row>
    <row r="2" spans="1:22" ht="15.95" thickBot="1">
      <c r="A2" s="51" t="s">
        <v>138</v>
      </c>
    </row>
    <row r="3" spans="1:22" s="78" customFormat="1" ht="30" customHeight="1" thickTop="1">
      <c r="A3" s="220" t="s">
        <v>194</v>
      </c>
      <c r="B3" s="220" t="s">
        <v>195</v>
      </c>
      <c r="C3" s="220"/>
      <c r="D3" s="220" t="s">
        <v>196</v>
      </c>
      <c r="E3" s="220"/>
      <c r="F3" s="220" t="s">
        <v>158</v>
      </c>
      <c r="G3" s="220"/>
      <c r="H3" s="220" t="s">
        <v>197</v>
      </c>
      <c r="I3" s="220"/>
      <c r="J3" s="220" t="s">
        <v>198</v>
      </c>
      <c r="K3" s="220"/>
      <c r="L3" s="220" t="s">
        <v>199</v>
      </c>
      <c r="M3" s="220"/>
      <c r="N3" s="220" t="s">
        <v>200</v>
      </c>
      <c r="O3" s="220" t="s">
        <v>201</v>
      </c>
      <c r="P3" s="220" t="s">
        <v>202</v>
      </c>
      <c r="Q3" s="220" t="s">
        <v>203</v>
      </c>
      <c r="R3" s="220"/>
      <c r="S3" s="220" t="s">
        <v>204</v>
      </c>
      <c r="T3" s="220" t="s">
        <v>205</v>
      </c>
      <c r="U3" s="220" t="s">
        <v>206</v>
      </c>
      <c r="V3" s="220"/>
    </row>
    <row r="4" spans="1:22" s="78" customFormat="1" ht="22.5" customHeight="1">
      <c r="A4" s="221"/>
      <c r="B4" s="199" t="s">
        <v>179</v>
      </c>
      <c r="C4" s="199" t="s">
        <v>180</v>
      </c>
      <c r="D4" s="199" t="s">
        <v>179</v>
      </c>
      <c r="E4" s="199" t="s">
        <v>180</v>
      </c>
      <c r="F4" s="199" t="s">
        <v>179</v>
      </c>
      <c r="G4" s="199" t="s">
        <v>180</v>
      </c>
      <c r="H4" s="199" t="s">
        <v>179</v>
      </c>
      <c r="I4" s="199" t="s">
        <v>180</v>
      </c>
      <c r="J4" s="199" t="s">
        <v>179</v>
      </c>
      <c r="K4" s="199" t="s">
        <v>180</v>
      </c>
      <c r="L4" s="199" t="s">
        <v>179</v>
      </c>
      <c r="M4" s="199" t="s">
        <v>180</v>
      </c>
      <c r="N4" s="221"/>
      <c r="O4" s="221"/>
      <c r="P4" s="221"/>
      <c r="Q4" s="199" t="s">
        <v>179</v>
      </c>
      <c r="R4" s="199" t="s">
        <v>180</v>
      </c>
      <c r="S4" s="221"/>
      <c r="T4" s="221"/>
      <c r="U4" s="199" t="s">
        <v>179</v>
      </c>
      <c r="V4" s="199" t="s">
        <v>180</v>
      </c>
    </row>
    <row r="5" spans="1:22">
      <c r="A5" s="72">
        <v>1995</v>
      </c>
      <c r="B5" s="79">
        <v>2615784</v>
      </c>
      <c r="C5" s="79">
        <v>2848401</v>
      </c>
      <c r="D5" s="79">
        <v>1904499</v>
      </c>
      <c r="E5" s="79">
        <v>2171261</v>
      </c>
      <c r="F5" s="79">
        <v>1343721</v>
      </c>
      <c r="G5" s="79">
        <v>792729</v>
      </c>
      <c r="H5" s="79">
        <v>1226917</v>
      </c>
      <c r="I5" s="79">
        <v>746100</v>
      </c>
      <c r="J5" s="79">
        <f>F5-H5</f>
        <v>116804</v>
      </c>
      <c r="K5" s="79">
        <f>G5-I5</f>
        <v>46629</v>
      </c>
      <c r="L5" s="73">
        <f>J5/F5</f>
        <v>8.6925782956432177E-2</v>
      </c>
      <c r="M5" s="73">
        <f>K5/G5</f>
        <v>5.882085807381842E-2</v>
      </c>
      <c r="N5" s="82">
        <v>1121751</v>
      </c>
      <c r="O5" s="82">
        <v>528059</v>
      </c>
      <c r="P5" s="74">
        <f>O5/N5</f>
        <v>0.47074529017580552</v>
      </c>
      <c r="Q5" s="82">
        <v>259534</v>
      </c>
      <c r="R5" s="82">
        <v>268525</v>
      </c>
      <c r="S5" s="82">
        <v>593692</v>
      </c>
      <c r="T5" s="74">
        <f t="shared" ref="T5:T20" si="0">S5/N5</f>
        <v>0.52925470982419454</v>
      </c>
      <c r="U5" s="82">
        <v>377787</v>
      </c>
      <c r="V5" s="82">
        <v>215905</v>
      </c>
    </row>
    <row r="6" spans="1:22">
      <c r="A6" s="72">
        <v>1996</v>
      </c>
      <c r="B6" s="79">
        <v>2748746</v>
      </c>
      <c r="C6" s="79">
        <v>3039020</v>
      </c>
      <c r="D6" s="79">
        <v>2027566</v>
      </c>
      <c r="E6" s="79">
        <v>2315597</v>
      </c>
      <c r="F6" s="79">
        <v>1402591</v>
      </c>
      <c r="G6" s="79">
        <v>824818</v>
      </c>
      <c r="H6" s="79">
        <v>1285063</v>
      </c>
      <c r="I6" s="79">
        <v>771387</v>
      </c>
      <c r="J6" s="79">
        <f t="shared" ref="J6:K24" si="1">F6-H6</f>
        <v>117528</v>
      </c>
      <c r="K6" s="79">
        <f t="shared" si="1"/>
        <v>53431</v>
      </c>
      <c r="L6" s="73">
        <f t="shared" ref="L6:M24" si="2">J6/F6</f>
        <v>8.3793493612892136E-2</v>
      </c>
      <c r="M6" s="73">
        <f t="shared" si="2"/>
        <v>6.4779139155547047E-2</v>
      </c>
      <c r="N6" s="82">
        <v>1157788</v>
      </c>
      <c r="O6" s="82">
        <v>549195</v>
      </c>
      <c r="P6" s="74">
        <f t="shared" ref="P6:P20" si="3">O6/N6</f>
        <v>0.47434849903436554</v>
      </c>
      <c r="Q6" s="82">
        <v>271400</v>
      </c>
      <c r="R6" s="82">
        <v>277795</v>
      </c>
      <c r="S6" s="82">
        <v>608593</v>
      </c>
      <c r="T6" s="74">
        <f t="shared" si="0"/>
        <v>0.52565150096563451</v>
      </c>
      <c r="U6" s="82">
        <v>392357</v>
      </c>
      <c r="V6" s="82">
        <v>216236</v>
      </c>
    </row>
    <row r="7" spans="1:22">
      <c r="A7" s="72">
        <v>1997</v>
      </c>
      <c r="B7" s="79">
        <v>2822179</v>
      </c>
      <c r="C7" s="79">
        <v>3088630</v>
      </c>
      <c r="D7" s="79">
        <v>2067272</v>
      </c>
      <c r="E7" s="79">
        <v>2347548</v>
      </c>
      <c r="F7" s="79">
        <v>1415701</v>
      </c>
      <c r="G7" s="79">
        <v>829718</v>
      </c>
      <c r="H7" s="79">
        <v>1280907</v>
      </c>
      <c r="I7" s="79">
        <v>785616</v>
      </c>
      <c r="J7" s="79">
        <f t="shared" si="1"/>
        <v>134794</v>
      </c>
      <c r="K7" s="79">
        <f t="shared" si="1"/>
        <v>44102</v>
      </c>
      <c r="L7" s="73">
        <f t="shared" si="2"/>
        <v>9.5213607958177612E-2</v>
      </c>
      <c r="M7" s="73">
        <f t="shared" si="2"/>
        <v>5.3152998970734638E-2</v>
      </c>
      <c r="N7" s="82">
        <v>1181234</v>
      </c>
      <c r="O7" s="82">
        <v>584861</v>
      </c>
      <c r="P7" s="74">
        <f t="shared" si="3"/>
        <v>0.49512712976429735</v>
      </c>
      <c r="Q7" s="82">
        <v>293357</v>
      </c>
      <c r="R7" s="82">
        <v>291504</v>
      </c>
      <c r="S7" s="82">
        <v>596373</v>
      </c>
      <c r="T7" s="74">
        <f t="shared" si="0"/>
        <v>0.50487287023570271</v>
      </c>
      <c r="U7" s="82">
        <v>381846</v>
      </c>
      <c r="V7" s="82">
        <v>214257</v>
      </c>
    </row>
    <row r="8" spans="1:22">
      <c r="A8" s="72">
        <v>1998</v>
      </c>
      <c r="B8" s="69">
        <v>2891875</v>
      </c>
      <c r="C8" s="69">
        <v>3154382</v>
      </c>
      <c r="D8" s="79">
        <v>2105030</v>
      </c>
      <c r="E8" s="79">
        <v>2387807</v>
      </c>
      <c r="F8" s="79">
        <v>1465681</v>
      </c>
      <c r="G8" s="79">
        <v>937513</v>
      </c>
      <c r="H8" s="79">
        <v>1345765</v>
      </c>
      <c r="I8" s="79">
        <v>881706</v>
      </c>
      <c r="J8" s="79">
        <f t="shared" si="1"/>
        <v>119916</v>
      </c>
      <c r="K8" s="79">
        <f t="shared" si="1"/>
        <v>55807</v>
      </c>
      <c r="L8" s="73">
        <f t="shared" si="2"/>
        <v>8.1815893089969782E-2</v>
      </c>
      <c r="M8" s="73">
        <f t="shared" si="2"/>
        <v>5.9526641230574939E-2</v>
      </c>
      <c r="N8" s="82">
        <v>1320819</v>
      </c>
      <c r="O8" s="82">
        <v>615510</v>
      </c>
      <c r="P8" s="74">
        <f t="shared" si="3"/>
        <v>0.46600631880674037</v>
      </c>
      <c r="Q8" s="82">
        <v>303714</v>
      </c>
      <c r="R8" s="82">
        <v>311796</v>
      </c>
      <c r="S8" s="82">
        <v>705309</v>
      </c>
      <c r="T8" s="74">
        <f t="shared" si="0"/>
        <v>0.53399368119325963</v>
      </c>
      <c r="U8" s="82">
        <v>436697</v>
      </c>
      <c r="V8" s="82">
        <v>268612</v>
      </c>
    </row>
    <row r="9" spans="1:22">
      <c r="A9" s="72">
        <v>1999</v>
      </c>
      <c r="B9" s="79">
        <v>2932509</v>
      </c>
      <c r="C9" s="79">
        <v>3221570</v>
      </c>
      <c r="D9" s="79">
        <v>2163846</v>
      </c>
      <c r="E9" s="79">
        <v>2480740</v>
      </c>
      <c r="F9" s="79">
        <v>1474380</v>
      </c>
      <c r="G9" s="79">
        <v>970579</v>
      </c>
      <c r="H9" s="79">
        <v>1349142</v>
      </c>
      <c r="I9" s="79">
        <v>925586</v>
      </c>
      <c r="J9" s="79">
        <f t="shared" si="1"/>
        <v>125238</v>
      </c>
      <c r="K9" s="79">
        <f t="shared" si="1"/>
        <v>44993</v>
      </c>
      <c r="L9" s="73">
        <f t="shared" si="2"/>
        <v>8.4942823424083339E-2</v>
      </c>
      <c r="M9" s="73">
        <f t="shared" si="2"/>
        <v>4.6356865335021674E-2</v>
      </c>
      <c r="N9" s="82">
        <v>1365438</v>
      </c>
      <c r="O9" s="82">
        <v>634417</v>
      </c>
      <c r="P9" s="74">
        <f t="shared" si="3"/>
        <v>0.46462527042604645</v>
      </c>
      <c r="Q9" s="82">
        <v>302275</v>
      </c>
      <c r="R9" s="82">
        <v>332142</v>
      </c>
      <c r="S9" s="82">
        <v>731021</v>
      </c>
      <c r="T9" s="74">
        <f t="shared" si="0"/>
        <v>0.5353747295739536</v>
      </c>
      <c r="U9" s="82">
        <v>448395</v>
      </c>
      <c r="V9" s="82">
        <v>282626</v>
      </c>
    </row>
    <row r="10" spans="1:22">
      <c r="A10" s="72">
        <v>2000</v>
      </c>
      <c r="B10" s="79">
        <v>3002068</v>
      </c>
      <c r="C10" s="79">
        <v>3270285</v>
      </c>
      <c r="D10" s="79">
        <v>2233411</v>
      </c>
      <c r="E10" s="79">
        <v>2544584</v>
      </c>
      <c r="F10" s="79">
        <v>1511173</v>
      </c>
      <c r="G10" s="79">
        <v>985192</v>
      </c>
      <c r="H10" s="79">
        <v>1374390</v>
      </c>
      <c r="I10" s="79">
        <v>948307</v>
      </c>
      <c r="J10" s="79">
        <f t="shared" si="1"/>
        <v>136783</v>
      </c>
      <c r="K10" s="79">
        <f t="shared" si="1"/>
        <v>36885</v>
      </c>
      <c r="L10" s="73">
        <f>J10/F10</f>
        <v>9.0514454665349367E-2</v>
      </c>
      <c r="M10" s="73">
        <f t="shared" si="2"/>
        <v>3.7439402674808567E-2</v>
      </c>
      <c r="N10" s="82">
        <v>1404871</v>
      </c>
      <c r="O10" s="82">
        <v>669937</v>
      </c>
      <c r="P10" s="74">
        <f t="shared" si="3"/>
        <v>0.47686727108752336</v>
      </c>
      <c r="Q10" s="82">
        <v>319624</v>
      </c>
      <c r="R10" s="82">
        <v>350313</v>
      </c>
      <c r="S10" s="82">
        <v>734934</v>
      </c>
      <c r="T10" s="74">
        <f t="shared" si="0"/>
        <v>0.52313272891247664</v>
      </c>
      <c r="U10" s="82">
        <v>450195</v>
      </c>
      <c r="V10" s="82">
        <v>284739</v>
      </c>
    </row>
    <row r="11" spans="1:22">
      <c r="A11" s="72">
        <v>2001</v>
      </c>
      <c r="B11" s="79">
        <v>3052986</v>
      </c>
      <c r="C11" s="79">
        <v>3375686</v>
      </c>
      <c r="D11" s="79">
        <v>2294452</v>
      </c>
      <c r="E11" s="79">
        <v>2652791</v>
      </c>
      <c r="F11" s="79">
        <v>1587967</v>
      </c>
      <c r="G11" s="79">
        <v>1046833</v>
      </c>
      <c r="H11" s="79">
        <v>1459145</v>
      </c>
      <c r="I11" s="79">
        <v>992172</v>
      </c>
      <c r="J11" s="79">
        <f t="shared" si="1"/>
        <v>128822</v>
      </c>
      <c r="K11" s="79">
        <f t="shared" si="1"/>
        <v>54661</v>
      </c>
      <c r="L11" s="73">
        <f t="shared" si="2"/>
        <v>8.1123852069973745E-2</v>
      </c>
      <c r="M11" s="73">
        <f t="shared" si="2"/>
        <v>5.2215587395506254E-2</v>
      </c>
      <c r="N11" s="82">
        <v>1458975</v>
      </c>
      <c r="O11" s="82">
        <v>721380</v>
      </c>
      <c r="P11" s="74">
        <f t="shared" si="3"/>
        <v>0.49444301650131084</v>
      </c>
      <c r="Q11" s="82">
        <v>348106</v>
      </c>
      <c r="R11" s="82">
        <v>373274</v>
      </c>
      <c r="S11" s="82">
        <v>737595</v>
      </c>
      <c r="T11" s="74">
        <f t="shared" si="0"/>
        <v>0.50555698349868916</v>
      </c>
      <c r="U11" s="82">
        <v>454382</v>
      </c>
      <c r="V11" s="82">
        <v>283213</v>
      </c>
    </row>
    <row r="12" spans="1:22">
      <c r="A12" s="72">
        <v>2002</v>
      </c>
      <c r="B12" s="80">
        <v>3084625</v>
      </c>
      <c r="C12" s="80">
        <v>3425723</v>
      </c>
      <c r="D12" s="80">
        <v>2321907</v>
      </c>
      <c r="E12" s="80">
        <v>2706663</v>
      </c>
      <c r="F12" s="79">
        <v>1528010</v>
      </c>
      <c r="G12" s="79">
        <v>1044967</v>
      </c>
      <c r="H12" s="79">
        <v>1404420</v>
      </c>
      <c r="I12" s="79">
        <v>1008365</v>
      </c>
      <c r="J12" s="79">
        <f t="shared" si="1"/>
        <v>123590</v>
      </c>
      <c r="K12" s="79">
        <f t="shared" si="1"/>
        <v>36602</v>
      </c>
      <c r="L12" s="73">
        <f t="shared" si="2"/>
        <v>8.0882978514538517E-2</v>
      </c>
      <c r="M12" s="73">
        <f t="shared" si="2"/>
        <v>3.5026943434577358E-2</v>
      </c>
      <c r="N12" s="82">
        <v>1465695</v>
      </c>
      <c r="O12" s="82">
        <v>728278</v>
      </c>
      <c r="P12" s="74">
        <f t="shared" si="3"/>
        <v>0.49688236638591249</v>
      </c>
      <c r="Q12" s="82">
        <v>345581</v>
      </c>
      <c r="R12" s="82">
        <v>382697</v>
      </c>
      <c r="S12" s="82">
        <v>737417</v>
      </c>
      <c r="T12" s="74">
        <f t="shared" si="0"/>
        <v>0.50311763361408757</v>
      </c>
      <c r="U12" s="82">
        <v>436561</v>
      </c>
      <c r="V12" s="82">
        <v>300856</v>
      </c>
    </row>
    <row r="13" spans="1:22">
      <c r="A13" s="72">
        <v>2003</v>
      </c>
      <c r="B13" s="79">
        <v>3164560</v>
      </c>
      <c r="C13" s="79">
        <v>3474450</v>
      </c>
      <c r="D13" s="79">
        <v>2367591</v>
      </c>
      <c r="E13" s="79">
        <v>2699327</v>
      </c>
      <c r="F13" s="79">
        <v>1616258</v>
      </c>
      <c r="G13" s="79">
        <v>1091014</v>
      </c>
      <c r="H13" s="79">
        <v>1467614</v>
      </c>
      <c r="I13" s="79">
        <v>1052446</v>
      </c>
      <c r="J13" s="79">
        <f t="shared" si="1"/>
        <v>148644</v>
      </c>
      <c r="K13" s="79">
        <f t="shared" si="1"/>
        <v>38568</v>
      </c>
      <c r="L13" s="73">
        <f t="shared" si="2"/>
        <v>9.1967990258980933E-2</v>
      </c>
      <c r="M13" s="73">
        <f t="shared" si="2"/>
        <v>3.5350600450589999E-2</v>
      </c>
      <c r="N13" s="82">
        <v>1537070</v>
      </c>
      <c r="O13" s="82">
        <v>736446</v>
      </c>
      <c r="P13" s="74">
        <f t="shared" si="3"/>
        <v>0.47912326699499697</v>
      </c>
      <c r="Q13" s="82">
        <v>353567</v>
      </c>
      <c r="R13" s="82">
        <v>382879</v>
      </c>
      <c r="S13" s="82">
        <v>800624</v>
      </c>
      <c r="T13" s="74">
        <f t="shared" si="0"/>
        <v>0.52087673300500303</v>
      </c>
      <c r="U13" s="82">
        <v>484699</v>
      </c>
      <c r="V13" s="82">
        <v>315925</v>
      </c>
    </row>
    <row r="14" spans="1:22">
      <c r="A14" s="72">
        <v>2004</v>
      </c>
      <c r="B14" s="79">
        <v>3230403</v>
      </c>
      <c r="C14" s="79">
        <v>3526383</v>
      </c>
      <c r="D14" s="79">
        <v>2460412</v>
      </c>
      <c r="E14" s="79">
        <v>2780431</v>
      </c>
      <c r="F14" s="79">
        <v>1636727</v>
      </c>
      <c r="G14" s="79">
        <v>1073510</v>
      </c>
      <c r="H14" s="79">
        <v>1493987</v>
      </c>
      <c r="I14" s="79">
        <v>1032376</v>
      </c>
      <c r="J14" s="79">
        <f t="shared" si="1"/>
        <v>142740</v>
      </c>
      <c r="K14" s="79">
        <f t="shared" si="1"/>
        <v>41134</v>
      </c>
      <c r="L14" s="73">
        <f t="shared" si="2"/>
        <v>8.7210634394129266E-2</v>
      </c>
      <c r="M14" s="73">
        <f t="shared" si="2"/>
        <v>3.8317295600413595E-2</v>
      </c>
      <c r="N14" s="82">
        <v>1550670</v>
      </c>
      <c r="O14" s="82">
        <v>772407</v>
      </c>
      <c r="P14" s="74">
        <f t="shared" si="3"/>
        <v>0.4981117839385556</v>
      </c>
      <c r="Q14" s="82">
        <v>373190</v>
      </c>
      <c r="R14" s="84">
        <v>399217</v>
      </c>
      <c r="S14" s="82">
        <v>778263</v>
      </c>
      <c r="T14" s="74">
        <f t="shared" si="0"/>
        <v>0.5018882160614444</v>
      </c>
      <c r="U14" s="82">
        <v>477625</v>
      </c>
      <c r="V14" s="82">
        <v>300638</v>
      </c>
    </row>
    <row r="15" spans="1:22">
      <c r="A15" s="72">
        <v>2005</v>
      </c>
      <c r="B15" s="79">
        <v>3247778</v>
      </c>
      <c r="C15" s="79">
        <v>3616302</v>
      </c>
      <c r="D15" s="79">
        <v>2457155</v>
      </c>
      <c r="E15" s="79">
        <v>2873246</v>
      </c>
      <c r="F15" s="79">
        <v>1656852</v>
      </c>
      <c r="G15" s="79">
        <v>1135780</v>
      </c>
      <c r="H15" s="79">
        <v>1509844</v>
      </c>
      <c r="I15" s="79">
        <v>1081232</v>
      </c>
      <c r="J15" s="79">
        <f t="shared" si="1"/>
        <v>147008</v>
      </c>
      <c r="K15" s="79">
        <f t="shared" si="1"/>
        <v>54548</v>
      </c>
      <c r="L15" s="73">
        <f t="shared" si="2"/>
        <v>8.8727297308389644E-2</v>
      </c>
      <c r="M15" s="73">
        <f t="shared" si="2"/>
        <v>4.802690661923964E-2</v>
      </c>
      <c r="N15" s="82">
        <v>1587499</v>
      </c>
      <c r="O15" s="82">
        <v>864200</v>
      </c>
      <c r="P15" s="74">
        <f t="shared" si="3"/>
        <v>0.54437829567136731</v>
      </c>
      <c r="Q15" s="82">
        <v>432668</v>
      </c>
      <c r="R15" s="84">
        <v>431532</v>
      </c>
      <c r="S15" s="82">
        <v>723299</v>
      </c>
      <c r="T15" s="74">
        <f t="shared" si="0"/>
        <v>0.45562170432863264</v>
      </c>
      <c r="U15" s="82">
        <v>431727</v>
      </c>
      <c r="V15" s="82">
        <v>291572</v>
      </c>
    </row>
    <row r="16" spans="1:22">
      <c r="A16" s="72">
        <v>2006</v>
      </c>
      <c r="B16" s="79">
        <v>3288429</v>
      </c>
      <c r="C16" s="79">
        <v>3691850</v>
      </c>
      <c r="D16" s="79">
        <v>2515013</v>
      </c>
      <c r="E16" s="79">
        <v>2947087</v>
      </c>
      <c r="F16" s="79">
        <v>1684676</v>
      </c>
      <c r="G16" s="79">
        <v>1189932</v>
      </c>
      <c r="H16" s="79">
        <v>1542302</v>
      </c>
      <c r="I16" s="79">
        <v>1143560</v>
      </c>
      <c r="J16" s="79">
        <f t="shared" si="1"/>
        <v>142374</v>
      </c>
      <c r="K16" s="79">
        <f t="shared" si="1"/>
        <v>46372</v>
      </c>
      <c r="L16" s="73">
        <f t="shared" si="2"/>
        <v>8.4511205715520371E-2</v>
      </c>
      <c r="M16" s="73">
        <f t="shared" si="2"/>
        <v>3.8970294100839374E-2</v>
      </c>
      <c r="N16" s="82">
        <v>1627449</v>
      </c>
      <c r="O16" s="82">
        <v>792831</v>
      </c>
      <c r="P16" s="74">
        <f t="shared" si="3"/>
        <v>0.48716180967882866</v>
      </c>
      <c r="Q16" s="82">
        <v>380293</v>
      </c>
      <c r="R16" s="84">
        <v>412538</v>
      </c>
      <c r="S16" s="82">
        <v>834618</v>
      </c>
      <c r="T16" s="74">
        <f t="shared" si="0"/>
        <v>0.51283819032117139</v>
      </c>
      <c r="U16" s="82">
        <v>498358</v>
      </c>
      <c r="V16" s="82">
        <v>336260</v>
      </c>
    </row>
    <row r="17" spans="1:22">
      <c r="A17" s="72">
        <v>2007</v>
      </c>
      <c r="B17" s="79">
        <v>2708225</v>
      </c>
      <c r="C17" s="79">
        <v>3036350</v>
      </c>
      <c r="D17" s="79">
        <v>1673109</v>
      </c>
      <c r="E17" s="79">
        <v>2065562</v>
      </c>
      <c r="F17" s="79">
        <v>1355310</v>
      </c>
      <c r="G17" s="79">
        <v>965636</v>
      </c>
      <c r="H17" s="79">
        <v>1244525</v>
      </c>
      <c r="I17" s="79">
        <v>929438</v>
      </c>
      <c r="J17" s="79">
        <f t="shared" si="1"/>
        <v>110785</v>
      </c>
      <c r="K17" s="79">
        <f t="shared" si="1"/>
        <v>36198</v>
      </c>
      <c r="L17" s="73">
        <f t="shared" si="2"/>
        <v>8.1741446606311469E-2</v>
      </c>
      <c r="M17" s="73">
        <f t="shared" si="2"/>
        <v>3.74861749147712E-2</v>
      </c>
      <c r="N17" s="82">
        <v>1415260</v>
      </c>
      <c r="O17" s="82">
        <v>671579</v>
      </c>
      <c r="P17" s="74">
        <f t="shared" si="3"/>
        <v>0.4745269420459845</v>
      </c>
      <c r="Q17" s="82">
        <v>317068</v>
      </c>
      <c r="R17" s="84">
        <v>354511</v>
      </c>
      <c r="S17" s="82">
        <v>743681</v>
      </c>
      <c r="T17" s="74">
        <f t="shared" si="0"/>
        <v>0.52547305795401555</v>
      </c>
      <c r="U17" s="82">
        <v>454694</v>
      </c>
      <c r="V17" s="82">
        <v>288987</v>
      </c>
    </row>
    <row r="18" spans="1:22">
      <c r="A18" s="72">
        <v>2008</v>
      </c>
      <c r="B18" s="79">
        <v>2901261</v>
      </c>
      <c r="C18" s="79">
        <v>3221152</v>
      </c>
      <c r="D18" s="79">
        <v>1802430</v>
      </c>
      <c r="E18" s="79">
        <v>2177757</v>
      </c>
      <c r="F18" s="79">
        <v>1466274</v>
      </c>
      <c r="G18" s="79">
        <v>1029634</v>
      </c>
      <c r="H18" s="79">
        <v>1356818</v>
      </c>
      <c r="I18" s="79">
        <v>992232</v>
      </c>
      <c r="J18" s="79">
        <f t="shared" si="1"/>
        <v>109456</v>
      </c>
      <c r="K18" s="79">
        <f t="shared" si="1"/>
        <v>37402</v>
      </c>
      <c r="L18" s="73">
        <f t="shared" si="2"/>
        <v>7.4649076502754597E-2</v>
      </c>
      <c r="M18" s="73">
        <f t="shared" si="2"/>
        <v>3.6325529265739086E-2</v>
      </c>
      <c r="N18" s="82">
        <v>1554571</v>
      </c>
      <c r="O18" s="82">
        <v>755083</v>
      </c>
      <c r="P18" s="74">
        <f t="shared" si="3"/>
        <v>0.48571792475223069</v>
      </c>
      <c r="Q18" s="82">
        <v>369506</v>
      </c>
      <c r="R18" s="84">
        <v>385577</v>
      </c>
      <c r="S18" s="82">
        <v>799488</v>
      </c>
      <c r="T18" s="74">
        <f t="shared" si="0"/>
        <v>0.51428207524776937</v>
      </c>
      <c r="U18" s="82">
        <v>488418</v>
      </c>
      <c r="V18" s="82">
        <v>311070</v>
      </c>
    </row>
    <row r="19" spans="1:22">
      <c r="A19" s="72">
        <v>2009</v>
      </c>
      <c r="B19" s="79">
        <v>2910291</v>
      </c>
      <c r="C19" s="79">
        <v>3240662</v>
      </c>
      <c r="D19" s="79">
        <v>1846018</v>
      </c>
      <c r="E19" s="79">
        <v>2219421</v>
      </c>
      <c r="F19" s="79">
        <v>1495500</v>
      </c>
      <c r="G19" s="79">
        <v>1056167</v>
      </c>
      <c r="H19" s="79">
        <v>1360518</v>
      </c>
      <c r="I19" s="79">
        <v>1004061</v>
      </c>
      <c r="J19" s="79">
        <f t="shared" si="1"/>
        <v>134982</v>
      </c>
      <c r="K19" s="79">
        <f t="shared" si="1"/>
        <v>52106</v>
      </c>
      <c r="L19" s="73">
        <f t="shared" si="2"/>
        <v>9.0258776328986962E-2</v>
      </c>
      <c r="M19" s="73">
        <f t="shared" si="2"/>
        <v>4.9335000998895061E-2</v>
      </c>
      <c r="N19" s="82">
        <v>1525723</v>
      </c>
      <c r="O19" s="82">
        <v>768843</v>
      </c>
      <c r="P19" s="74">
        <f t="shared" si="3"/>
        <v>0.50392043640949247</v>
      </c>
      <c r="Q19" s="82">
        <v>371517</v>
      </c>
      <c r="R19" s="84">
        <v>397326</v>
      </c>
      <c r="S19" s="82">
        <v>756880</v>
      </c>
      <c r="T19" s="74">
        <f t="shared" si="0"/>
        <v>0.49607956359050759</v>
      </c>
      <c r="U19" s="82">
        <v>461974</v>
      </c>
      <c r="V19" s="82">
        <v>294906</v>
      </c>
    </row>
    <row r="20" spans="1:22">
      <c r="A20" s="72">
        <v>2010</v>
      </c>
      <c r="B20" s="79">
        <v>2922382</v>
      </c>
      <c r="C20" s="79">
        <v>3259023</v>
      </c>
      <c r="D20" s="79">
        <v>1871766</v>
      </c>
      <c r="E20" s="79">
        <v>2255794</v>
      </c>
      <c r="F20" s="79">
        <v>1514123</v>
      </c>
      <c r="G20" s="79">
        <v>1066161</v>
      </c>
      <c r="H20" s="79">
        <v>1386782</v>
      </c>
      <c r="I20" s="79">
        <v>1011696</v>
      </c>
      <c r="J20" s="79">
        <f t="shared" si="1"/>
        <v>127341</v>
      </c>
      <c r="K20" s="79">
        <f t="shared" si="1"/>
        <v>54465</v>
      </c>
      <c r="L20" s="73">
        <f t="shared" si="2"/>
        <v>8.4102150221613436E-2</v>
      </c>
      <c r="M20" s="73">
        <f t="shared" si="2"/>
        <v>5.1085155056318887E-2</v>
      </c>
      <c r="N20" s="82">
        <f>O20+S20</f>
        <v>1550607</v>
      </c>
      <c r="O20" s="82">
        <f>Q20+R20</f>
        <v>771493</v>
      </c>
      <c r="P20" s="74">
        <f t="shared" si="3"/>
        <v>0.49754257526246171</v>
      </c>
      <c r="Q20" s="82">
        <v>368177</v>
      </c>
      <c r="R20" s="82">
        <v>403316</v>
      </c>
      <c r="S20" s="82">
        <f>U20+V20</f>
        <v>779114</v>
      </c>
      <c r="T20" s="74">
        <f t="shared" si="0"/>
        <v>0.50245742473753829</v>
      </c>
      <c r="U20" s="82">
        <v>474528</v>
      </c>
      <c r="V20" s="82">
        <v>304586</v>
      </c>
    </row>
    <row r="21" spans="1:22">
      <c r="A21" s="72">
        <v>2011</v>
      </c>
      <c r="B21" s="79">
        <v>2964103</v>
      </c>
      <c r="C21" s="79">
        <v>3249627</v>
      </c>
      <c r="D21" s="79">
        <v>1931907</v>
      </c>
      <c r="E21" s="79">
        <v>2280267</v>
      </c>
      <c r="F21" s="79">
        <v>1568675</v>
      </c>
      <c r="G21" s="79">
        <v>1072458</v>
      </c>
      <c r="H21" s="79">
        <v>1440697</v>
      </c>
      <c r="I21" s="79">
        <v>1025678</v>
      </c>
      <c r="J21" s="79">
        <f t="shared" si="1"/>
        <v>127978</v>
      </c>
      <c r="K21" s="79">
        <f t="shared" si="1"/>
        <v>46780</v>
      </c>
      <c r="L21" s="73">
        <f t="shared" si="2"/>
        <v>8.158350200009562E-2</v>
      </c>
      <c r="M21" s="73">
        <f t="shared" si="2"/>
        <v>4.3619423790954986E-2</v>
      </c>
      <c r="N21" s="82">
        <f>O21+S21</f>
        <v>1564204</v>
      </c>
      <c r="O21" s="82">
        <f>Q21+R21</f>
        <v>770608</v>
      </c>
      <c r="P21" s="74">
        <f>O21/N21</f>
        <v>0.49265185359454394</v>
      </c>
      <c r="Q21" s="82">
        <v>380006</v>
      </c>
      <c r="R21" s="82">
        <v>390602</v>
      </c>
      <c r="S21" s="82">
        <f>U21+V21</f>
        <v>793596</v>
      </c>
      <c r="T21" s="74">
        <f>S21/N21</f>
        <v>0.50734814640545611</v>
      </c>
      <c r="U21" s="82">
        <v>486330</v>
      </c>
      <c r="V21" s="82">
        <v>307266</v>
      </c>
    </row>
    <row r="22" spans="1:22">
      <c r="A22" s="72">
        <v>2012</v>
      </c>
      <c r="B22" s="79">
        <v>2952771</v>
      </c>
      <c r="C22" s="79">
        <v>3296491</v>
      </c>
      <c r="D22" s="79">
        <v>1976313</v>
      </c>
      <c r="E22" s="79">
        <v>2332324</v>
      </c>
      <c r="F22" s="79">
        <v>1607819</v>
      </c>
      <c r="G22" s="79">
        <v>1116935</v>
      </c>
      <c r="H22" s="79">
        <v>1490791</v>
      </c>
      <c r="I22" s="79">
        <v>1068524</v>
      </c>
      <c r="J22" s="79">
        <f t="shared" si="1"/>
        <v>117028</v>
      </c>
      <c r="K22" s="79">
        <f t="shared" si="1"/>
        <v>48411</v>
      </c>
      <c r="L22" s="73">
        <f t="shared" si="2"/>
        <v>7.2786800006717167E-2</v>
      </c>
      <c r="M22" s="73">
        <f t="shared" si="2"/>
        <v>4.3342719137640061E-2</v>
      </c>
      <c r="N22" s="82">
        <f>O22+S22</f>
        <v>1626509</v>
      </c>
      <c r="O22" s="82">
        <f>Q22+R22</f>
        <v>819243</v>
      </c>
      <c r="P22" s="74">
        <f>O22/N22</f>
        <v>0.50368181178216664</v>
      </c>
      <c r="Q22" s="82">
        <v>395782</v>
      </c>
      <c r="R22" s="82">
        <v>423461</v>
      </c>
      <c r="S22" s="82">
        <f>U22+V22</f>
        <v>807266</v>
      </c>
      <c r="T22" s="74">
        <f>S22/N22</f>
        <v>0.49631818821783341</v>
      </c>
      <c r="U22" s="82">
        <v>497214</v>
      </c>
      <c r="V22" s="82">
        <v>310052</v>
      </c>
    </row>
    <row r="23" spans="1:22">
      <c r="A23" s="72">
        <v>2013</v>
      </c>
      <c r="B23" s="79">
        <v>2981383</v>
      </c>
      <c r="C23" s="79">
        <v>3309037</v>
      </c>
      <c r="D23" s="79">
        <v>2011334</v>
      </c>
      <c r="E23" s="79">
        <v>2380119</v>
      </c>
      <c r="F23" s="79">
        <v>1622180</v>
      </c>
      <c r="G23" s="79">
        <v>1172976</v>
      </c>
      <c r="H23" s="79">
        <v>1511128</v>
      </c>
      <c r="I23" s="79">
        <v>1118379</v>
      </c>
      <c r="J23" s="79">
        <f t="shared" si="1"/>
        <v>111052</v>
      </c>
      <c r="K23" s="79">
        <f t="shared" si="1"/>
        <v>54597</v>
      </c>
      <c r="L23" s="73">
        <f t="shared" si="2"/>
        <v>6.8458494125189562E-2</v>
      </c>
      <c r="M23" s="73">
        <f t="shared" si="2"/>
        <v>4.6545709375127878E-2</v>
      </c>
      <c r="N23" s="82">
        <f>O23+S23</f>
        <v>1664903</v>
      </c>
      <c r="O23" s="82">
        <f>Q23+R23</f>
        <v>819085</v>
      </c>
      <c r="P23" s="74">
        <f>O23/N23</f>
        <v>0.49197160435172499</v>
      </c>
      <c r="Q23" s="82">
        <v>383816</v>
      </c>
      <c r="R23" s="82">
        <v>435269</v>
      </c>
      <c r="S23" s="82">
        <f>U23+V23</f>
        <v>845818</v>
      </c>
      <c r="T23" s="74">
        <f>S23/N23</f>
        <v>0.50802839564827496</v>
      </c>
      <c r="U23" s="80">
        <v>525189</v>
      </c>
      <c r="V23" s="80">
        <v>320629</v>
      </c>
    </row>
    <row r="24" spans="1:22" ht="15" thickBot="1">
      <c r="A24" s="75">
        <v>2014</v>
      </c>
      <c r="B24" s="70">
        <v>3026910</v>
      </c>
      <c r="C24" s="70">
        <v>3374505</v>
      </c>
      <c r="D24" s="81">
        <v>2062955</v>
      </c>
      <c r="E24" s="81">
        <v>2464781</v>
      </c>
      <c r="F24" s="81">
        <v>1664497</v>
      </c>
      <c r="G24" s="81">
        <v>1178500</v>
      </c>
      <c r="H24" s="81">
        <v>1521398</v>
      </c>
      <c r="I24" s="81">
        <v>1122684</v>
      </c>
      <c r="J24" s="81">
        <f t="shared" si="1"/>
        <v>143099</v>
      </c>
      <c r="K24" s="81">
        <f t="shared" si="1"/>
        <v>55816</v>
      </c>
      <c r="L24" s="76">
        <f t="shared" si="2"/>
        <v>8.5971317461070826E-2</v>
      </c>
      <c r="M24" s="76">
        <f t="shared" si="2"/>
        <v>4.7361900721255831E-2</v>
      </c>
      <c r="N24" s="83">
        <v>1681577</v>
      </c>
      <c r="O24" s="83">
        <v>803957</v>
      </c>
      <c r="P24" s="77">
        <f>O24/N24</f>
        <v>0.47809704818750492</v>
      </c>
      <c r="Q24" s="83">
        <v>387171</v>
      </c>
      <c r="R24" s="83">
        <f>O24-Q24</f>
        <v>416786</v>
      </c>
      <c r="S24" s="83">
        <f>N24-O24</f>
        <v>877620</v>
      </c>
      <c r="T24" s="77">
        <f>S24/N24</f>
        <v>0.52190295181249502</v>
      </c>
      <c r="U24" s="83">
        <v>532048</v>
      </c>
      <c r="V24" s="83">
        <f>S24-U24</f>
        <v>345572</v>
      </c>
    </row>
    <row r="25" spans="1:22" ht="15.95" thickTop="1">
      <c r="A25" s="51" t="s">
        <v>153</v>
      </c>
    </row>
  </sheetData>
  <mergeCells count="14">
    <mergeCell ref="J3:K3"/>
    <mergeCell ref="A3:A4"/>
    <mergeCell ref="B3:C3"/>
    <mergeCell ref="D3:E3"/>
    <mergeCell ref="F3:G3"/>
    <mergeCell ref="H3:I3"/>
    <mergeCell ref="T3:T4"/>
    <mergeCell ref="U3:V3"/>
    <mergeCell ref="L3:M3"/>
    <mergeCell ref="N3:N4"/>
    <mergeCell ref="O3:O4"/>
    <mergeCell ref="P3:P4"/>
    <mergeCell ref="Q3:R3"/>
    <mergeCell ref="S3:S4"/>
  </mergeCells>
  <hyperlinks>
    <hyperlink ref="K1" location="Índice!A1" display="Volver al índice" xr:uid="{44C79440-E4DE-40C4-A568-8C21412A12AF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80E6-D9DB-453F-AC64-285536E4ECF8}">
  <sheetPr>
    <tabColor rgb="FF40A682"/>
  </sheetPr>
  <dimension ref="A1:L17"/>
  <sheetViews>
    <sheetView workbookViewId="0">
      <selection activeCell="L1" sqref="L1"/>
    </sheetView>
  </sheetViews>
  <sheetFormatPr defaultColWidth="9.140625" defaultRowHeight="14.45"/>
  <cols>
    <col min="1" max="1" width="9.140625" style="48"/>
    <col min="2" max="9" width="15.5703125" style="48" customWidth="1"/>
    <col min="10" max="11" width="9.140625" style="48"/>
    <col min="12" max="12" width="13.42578125" style="48" bestFit="1" customWidth="1"/>
    <col min="13" max="16384" width="9.140625" style="48"/>
  </cols>
  <sheetData>
    <row r="1" spans="1:12" ht="21">
      <c r="A1" s="71" t="s">
        <v>207</v>
      </c>
      <c r="L1" s="107" t="s">
        <v>85</v>
      </c>
    </row>
    <row r="2" spans="1:12" ht="15.95" thickBot="1">
      <c r="A2" s="51" t="s">
        <v>208</v>
      </c>
    </row>
    <row r="3" spans="1:12" ht="29.45" thickTop="1">
      <c r="A3" s="38" t="s">
        <v>128</v>
      </c>
      <c r="B3" s="47" t="s">
        <v>209</v>
      </c>
      <c r="C3" s="47" t="s">
        <v>210</v>
      </c>
      <c r="D3" s="47" t="s">
        <v>211</v>
      </c>
      <c r="E3" s="47" t="s">
        <v>212</v>
      </c>
      <c r="F3" s="47" t="s">
        <v>213</v>
      </c>
      <c r="G3" s="47" t="s">
        <v>214</v>
      </c>
      <c r="H3" s="47" t="s">
        <v>215</v>
      </c>
      <c r="I3" s="47" t="s">
        <v>216</v>
      </c>
    </row>
    <row r="4" spans="1:12">
      <c r="A4" s="85">
        <v>42125</v>
      </c>
      <c r="B4" s="54">
        <v>230.22</v>
      </c>
      <c r="C4" s="54">
        <v>225.56</v>
      </c>
      <c r="D4" s="54">
        <v>192.91</v>
      </c>
      <c r="E4" s="54">
        <v>108.11</v>
      </c>
      <c r="F4" s="54">
        <v>117.99</v>
      </c>
      <c r="G4" s="54">
        <v>99.88</v>
      </c>
      <c r="H4" s="54">
        <v>441.1</v>
      </c>
      <c r="I4" s="54">
        <v>755.88</v>
      </c>
    </row>
    <row r="5" spans="1:12">
      <c r="A5" s="85">
        <v>42156</v>
      </c>
      <c r="B5" s="54">
        <v>230.41</v>
      </c>
      <c r="C5" s="54">
        <v>225.75</v>
      </c>
      <c r="D5" s="54">
        <v>193.07</v>
      </c>
      <c r="E5" s="54">
        <v>108.2</v>
      </c>
      <c r="F5" s="54">
        <v>118.09</v>
      </c>
      <c r="G5" s="54">
        <v>99.96</v>
      </c>
      <c r="H5" s="54">
        <v>455.1</v>
      </c>
      <c r="I5" s="54">
        <v>712.11</v>
      </c>
    </row>
    <row r="6" spans="1:12">
      <c r="A6" s="85">
        <v>42186</v>
      </c>
      <c r="B6" s="54">
        <v>230.58</v>
      </c>
      <c r="C6" s="54">
        <v>225.91</v>
      </c>
      <c r="D6" s="54">
        <v>193.21</v>
      </c>
      <c r="E6" s="54">
        <v>108.28</v>
      </c>
      <c r="F6" s="54">
        <v>118.18</v>
      </c>
      <c r="G6" s="54">
        <v>100.04</v>
      </c>
      <c r="H6" s="54">
        <v>442.56</v>
      </c>
      <c r="I6" s="54">
        <v>701.99</v>
      </c>
    </row>
    <row r="7" spans="1:12">
      <c r="A7" s="85">
        <v>42217</v>
      </c>
      <c r="B7" s="54">
        <v>231.3</v>
      </c>
      <c r="C7" s="54">
        <v>226.62</v>
      </c>
      <c r="D7" s="54">
        <v>193.82</v>
      </c>
      <c r="E7" s="54">
        <v>108.62</v>
      </c>
      <c r="F7" s="54">
        <v>118.54</v>
      </c>
      <c r="G7" s="54">
        <v>100.35</v>
      </c>
      <c r="H7" s="54">
        <v>448.6</v>
      </c>
      <c r="I7" s="54">
        <v>708.62</v>
      </c>
    </row>
    <row r="8" spans="1:12">
      <c r="A8" s="85">
        <v>42248</v>
      </c>
      <c r="B8" s="54">
        <v>232.17</v>
      </c>
      <c r="C8" s="54">
        <v>227.47</v>
      </c>
      <c r="D8" s="54">
        <v>194.55</v>
      </c>
      <c r="E8" s="54">
        <v>109.03</v>
      </c>
      <c r="F8" s="54">
        <v>118.99</v>
      </c>
      <c r="G8" s="54">
        <v>100.73</v>
      </c>
      <c r="H8" s="54">
        <v>443.41</v>
      </c>
      <c r="I8" s="54">
        <v>711.52</v>
      </c>
    </row>
    <row r="9" spans="1:12">
      <c r="A9" s="85">
        <v>42278</v>
      </c>
      <c r="B9" s="54">
        <v>227.23</v>
      </c>
      <c r="C9" s="54">
        <v>222.63</v>
      </c>
      <c r="D9" s="54">
        <v>190.41</v>
      </c>
      <c r="E9" s="54">
        <v>106.71</v>
      </c>
      <c r="F9" s="54">
        <v>116.46</v>
      </c>
      <c r="G9" s="54">
        <v>98.58</v>
      </c>
      <c r="H9" s="54">
        <v>436.85</v>
      </c>
      <c r="I9" s="54">
        <v>696.06</v>
      </c>
    </row>
    <row r="10" spans="1:12">
      <c r="A10" s="85">
        <v>42309</v>
      </c>
      <c r="B10" s="54">
        <v>227.39</v>
      </c>
      <c r="C10" s="54">
        <v>222.79</v>
      </c>
      <c r="D10" s="54">
        <v>190.54</v>
      </c>
      <c r="E10" s="54">
        <v>106.78</v>
      </c>
      <c r="F10" s="54">
        <v>116.54</v>
      </c>
      <c r="G10" s="54">
        <v>98.65</v>
      </c>
      <c r="H10" s="54">
        <v>438.82</v>
      </c>
      <c r="I10" s="54">
        <v>693.44</v>
      </c>
    </row>
    <row r="11" spans="1:12">
      <c r="A11" s="85">
        <v>42339</v>
      </c>
      <c r="B11" s="54">
        <v>227.56</v>
      </c>
      <c r="C11" s="54">
        <v>222.95</v>
      </c>
      <c r="D11" s="54">
        <v>190.68</v>
      </c>
      <c r="E11" s="54">
        <v>106.86</v>
      </c>
      <c r="F11" s="54">
        <v>116.63</v>
      </c>
      <c r="G11" s="54">
        <v>98.73</v>
      </c>
      <c r="H11" s="54">
        <v>489.14</v>
      </c>
      <c r="I11" s="54">
        <v>696.86</v>
      </c>
    </row>
    <row r="12" spans="1:12">
      <c r="A12" s="85">
        <v>42370</v>
      </c>
      <c r="B12" s="54">
        <v>227.43</v>
      </c>
      <c r="C12" s="54">
        <v>222.83</v>
      </c>
      <c r="D12" s="54">
        <v>190.58</v>
      </c>
      <c r="E12" s="54">
        <v>106.8</v>
      </c>
      <c r="F12" s="54">
        <v>116.56</v>
      </c>
      <c r="G12" s="54">
        <v>98.67</v>
      </c>
      <c r="H12" s="54">
        <v>441.01</v>
      </c>
      <c r="I12" s="54">
        <v>712.15</v>
      </c>
    </row>
    <row r="13" spans="1:12">
      <c r="A13" s="85">
        <v>42401</v>
      </c>
      <c r="B13" s="54">
        <v>228.05</v>
      </c>
      <c r="C13" s="54">
        <v>223.43</v>
      </c>
      <c r="D13" s="54">
        <v>191.1</v>
      </c>
      <c r="E13" s="54">
        <v>107.09</v>
      </c>
      <c r="F13" s="54">
        <v>116.88</v>
      </c>
      <c r="G13" s="54">
        <v>98.94</v>
      </c>
      <c r="H13" s="54">
        <v>437.23</v>
      </c>
      <c r="I13" s="54">
        <v>709.7</v>
      </c>
    </row>
    <row r="14" spans="1:12">
      <c r="A14" s="85">
        <v>42430</v>
      </c>
      <c r="B14" s="54">
        <v>228.15</v>
      </c>
      <c r="C14" s="54">
        <v>223.54</v>
      </c>
      <c r="D14" s="54">
        <v>191.18</v>
      </c>
      <c r="E14" s="54">
        <v>107.14</v>
      </c>
      <c r="F14" s="54">
        <v>116.93</v>
      </c>
      <c r="G14" s="54">
        <v>98.98</v>
      </c>
      <c r="H14" s="54">
        <v>451.38</v>
      </c>
      <c r="I14" s="54">
        <v>713.19</v>
      </c>
    </row>
    <row r="15" spans="1:12">
      <c r="A15" s="85">
        <v>42461</v>
      </c>
      <c r="B15" s="54">
        <v>228.71</v>
      </c>
      <c r="C15" s="54">
        <v>224.08</v>
      </c>
      <c r="D15" s="54">
        <v>191.65</v>
      </c>
      <c r="E15" s="54">
        <v>107.41</v>
      </c>
      <c r="F15" s="54">
        <v>117.22</v>
      </c>
      <c r="G15" s="54">
        <v>99.23</v>
      </c>
      <c r="H15" s="54">
        <v>454</v>
      </c>
      <c r="I15" s="54">
        <v>711.26</v>
      </c>
    </row>
    <row r="16" spans="1:12" ht="15" thickBot="1">
      <c r="A16" s="86">
        <v>42491</v>
      </c>
      <c r="B16" s="57">
        <v>228.55</v>
      </c>
      <c r="C16" s="57">
        <v>223.92</v>
      </c>
      <c r="D16" s="57">
        <v>191.51</v>
      </c>
      <c r="E16" s="57">
        <v>107.33</v>
      </c>
      <c r="F16" s="57">
        <v>117.13</v>
      </c>
      <c r="G16" s="57">
        <v>99.16</v>
      </c>
      <c r="H16" s="57">
        <v>447.79</v>
      </c>
      <c r="I16" s="57">
        <v>708.15</v>
      </c>
    </row>
    <row r="17" spans="1:1" ht="15" thickTop="1">
      <c r="A17" s="48" t="s">
        <v>217</v>
      </c>
    </row>
  </sheetData>
  <hyperlinks>
    <hyperlink ref="L1" location="Índice!A1" display="Volver al índice" xr:uid="{91D25300-6C0A-4074-99B4-26F8674AB5D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78EB-8159-4A36-BC35-A4AA43DE75AD}">
  <sheetPr>
    <tabColor rgb="FF40A682"/>
  </sheetPr>
  <dimension ref="A1:N12"/>
  <sheetViews>
    <sheetView workbookViewId="0">
      <selection activeCell="N1" sqref="N1"/>
    </sheetView>
  </sheetViews>
  <sheetFormatPr defaultColWidth="11.42578125" defaultRowHeight="14.45"/>
  <cols>
    <col min="1" max="1" width="12" customWidth="1"/>
    <col min="4" max="4" width="21.7109375" customWidth="1"/>
    <col min="13" max="14" width="13.42578125" bestFit="1" customWidth="1"/>
  </cols>
  <sheetData>
    <row r="1" spans="1:14" ht="21.6" thickBot="1">
      <c r="A1" s="71" t="s">
        <v>218</v>
      </c>
      <c r="B1" s="59"/>
      <c r="C1" s="59"/>
      <c r="D1" s="59"/>
      <c r="E1" s="59"/>
      <c r="F1" s="59"/>
      <c r="G1" s="59"/>
      <c r="N1" s="107" t="s">
        <v>85</v>
      </c>
    </row>
    <row r="2" spans="1:14" ht="29.45" thickTop="1">
      <c r="A2" s="220" t="s">
        <v>219</v>
      </c>
      <c r="B2" s="220"/>
      <c r="C2" s="220"/>
      <c r="D2" s="220"/>
      <c r="E2" s="87" t="s">
        <v>220</v>
      </c>
      <c r="F2" s="87" t="s">
        <v>221</v>
      </c>
      <c r="G2" s="47" t="s">
        <v>222</v>
      </c>
    </row>
    <row r="3" spans="1:14">
      <c r="A3" s="222" t="s">
        <v>223</v>
      </c>
      <c r="B3" s="222"/>
      <c r="C3" s="222"/>
      <c r="D3" s="222"/>
      <c r="E3" s="54">
        <v>405.01</v>
      </c>
      <c r="F3" s="54">
        <v>396.77</v>
      </c>
      <c r="G3" s="37">
        <v>-8.1999999999999993</v>
      </c>
    </row>
    <row r="4" spans="1:14">
      <c r="A4" s="222" t="s">
        <v>224</v>
      </c>
      <c r="B4" s="222"/>
      <c r="C4" s="222"/>
      <c r="D4" s="222"/>
      <c r="E4" s="54">
        <v>419.95</v>
      </c>
      <c r="F4" s="54">
        <v>431.2</v>
      </c>
      <c r="G4" s="49">
        <v>11.25</v>
      </c>
    </row>
    <row r="5" spans="1:14">
      <c r="A5" s="222" t="s">
        <v>225</v>
      </c>
      <c r="B5" s="222"/>
      <c r="C5" s="222"/>
      <c r="D5" s="222"/>
      <c r="E5" s="54">
        <v>368.37</v>
      </c>
      <c r="F5" s="54">
        <v>386.51</v>
      </c>
      <c r="G5" s="49">
        <v>18.14</v>
      </c>
    </row>
    <row r="6" spans="1:14">
      <c r="A6" s="222" t="s">
        <v>226</v>
      </c>
      <c r="B6" s="222"/>
      <c r="C6" s="222"/>
      <c r="D6" s="222"/>
      <c r="E6" s="54">
        <v>746.03</v>
      </c>
      <c r="F6" s="54">
        <v>833.73</v>
      </c>
      <c r="G6" s="49">
        <v>87.7</v>
      </c>
    </row>
    <row r="7" spans="1:14">
      <c r="A7" s="222" t="s">
        <v>227</v>
      </c>
      <c r="B7" s="222"/>
      <c r="C7" s="222"/>
      <c r="D7" s="222"/>
      <c r="E7" s="54">
        <v>471.32</v>
      </c>
      <c r="F7" s="54">
        <v>418.94</v>
      </c>
      <c r="G7" s="37">
        <v>-52.38</v>
      </c>
    </row>
    <row r="8" spans="1:14">
      <c r="A8" s="222" t="s">
        <v>228</v>
      </c>
      <c r="B8" s="222"/>
      <c r="C8" s="222"/>
      <c r="D8" s="222"/>
      <c r="E8" s="54">
        <v>422.81</v>
      </c>
      <c r="F8" s="54">
        <v>426.57</v>
      </c>
      <c r="G8" s="49">
        <v>3.76</v>
      </c>
    </row>
    <row r="9" spans="1:14">
      <c r="A9" s="222" t="s">
        <v>229</v>
      </c>
      <c r="B9" s="222"/>
      <c r="C9" s="222"/>
      <c r="D9" s="222"/>
      <c r="E9" s="54">
        <v>407.36</v>
      </c>
      <c r="F9" s="54">
        <v>420.14</v>
      </c>
      <c r="G9" s="49">
        <v>12.78</v>
      </c>
    </row>
    <row r="10" spans="1:14">
      <c r="A10" s="222" t="s">
        <v>230</v>
      </c>
      <c r="B10" s="222"/>
      <c r="C10" s="222"/>
      <c r="D10" s="222"/>
      <c r="E10" s="54">
        <v>477.64</v>
      </c>
      <c r="F10" s="54">
        <v>470.15</v>
      </c>
      <c r="G10" s="37">
        <v>-7.5</v>
      </c>
    </row>
    <row r="11" spans="1:14" ht="15" thickBot="1">
      <c r="A11" s="223" t="s">
        <v>231</v>
      </c>
      <c r="B11" s="223"/>
      <c r="C11" s="223"/>
      <c r="D11" s="223"/>
      <c r="E11" s="57">
        <v>547.4</v>
      </c>
      <c r="F11" s="57">
        <v>568.92999999999995</v>
      </c>
      <c r="G11" s="56">
        <v>21.53</v>
      </c>
    </row>
    <row r="12" spans="1:14" ht="15" thickTop="1">
      <c r="A12" t="s">
        <v>232</v>
      </c>
    </row>
  </sheetData>
  <mergeCells count="10"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hyperlinks>
    <hyperlink ref="N1" location="Índice!A1" display="Volver al índice" xr:uid="{6979474E-37F9-4A73-A68D-F68E7C20650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6417-54C6-48B2-8737-B18414EA3752}">
  <sheetPr>
    <tabColor rgb="FF40A682"/>
  </sheetPr>
  <dimension ref="A1:I16"/>
  <sheetViews>
    <sheetView workbookViewId="0">
      <selection activeCell="I1" sqref="I1"/>
    </sheetView>
  </sheetViews>
  <sheetFormatPr defaultColWidth="11.42578125" defaultRowHeight="14.45"/>
  <cols>
    <col min="1" max="1" width="30.7109375" style="48" customWidth="1"/>
    <col min="2" max="2" width="24.42578125" style="48" customWidth="1"/>
    <col min="3" max="3" width="17.85546875" style="48" customWidth="1"/>
    <col min="4" max="4" width="18.85546875" style="48" customWidth="1"/>
    <col min="5" max="5" width="21.42578125" style="48" customWidth="1"/>
    <col min="6" max="8" width="11.42578125" style="48"/>
    <col min="9" max="9" width="13.42578125" style="48" bestFit="1" customWidth="1"/>
    <col min="10" max="16384" width="11.42578125" style="48"/>
  </cols>
  <sheetData>
    <row r="1" spans="1:9" ht="21.6" thickBot="1">
      <c r="A1" s="71" t="s">
        <v>233</v>
      </c>
      <c r="I1" s="107" t="s">
        <v>85</v>
      </c>
    </row>
    <row r="2" spans="1:9" s="53" customFormat="1" ht="29.45" thickTop="1">
      <c r="A2" s="47" t="s">
        <v>234</v>
      </c>
      <c r="B2" s="47" t="s">
        <v>235</v>
      </c>
      <c r="C2" s="47" t="s">
        <v>236</v>
      </c>
      <c r="D2" s="47" t="s">
        <v>237</v>
      </c>
      <c r="E2" s="47" t="s">
        <v>238</v>
      </c>
    </row>
    <row r="3" spans="1:9">
      <c r="A3" s="48" t="s">
        <v>209</v>
      </c>
      <c r="B3" s="72">
        <v>1.25</v>
      </c>
      <c r="C3" s="72">
        <v>0.62</v>
      </c>
      <c r="D3" s="72">
        <v>0.43</v>
      </c>
      <c r="E3" s="72">
        <v>0.66</v>
      </c>
    </row>
    <row r="4" spans="1:9">
      <c r="A4" s="48" t="s">
        <v>239</v>
      </c>
      <c r="B4" s="72">
        <v>1.22</v>
      </c>
      <c r="C4" s="72">
        <v>0.61</v>
      </c>
      <c r="D4" s="72">
        <v>0.42</v>
      </c>
      <c r="E4" s="72">
        <v>0.64</v>
      </c>
    </row>
    <row r="5" spans="1:9">
      <c r="A5" s="48" t="s">
        <v>211</v>
      </c>
      <c r="B5" s="72">
        <v>1.05</v>
      </c>
      <c r="C5" s="72">
        <v>0.52</v>
      </c>
      <c r="D5" s="72">
        <v>0.36</v>
      </c>
      <c r="E5" s="72">
        <v>0.55000000000000004</v>
      </c>
    </row>
    <row r="6" spans="1:9">
      <c r="A6" s="48" t="s">
        <v>240</v>
      </c>
      <c r="B6" s="72">
        <v>0.83</v>
      </c>
      <c r="C6" s="72">
        <v>0.41</v>
      </c>
      <c r="D6" s="72">
        <v>0.2</v>
      </c>
      <c r="E6" s="72">
        <v>0.46</v>
      </c>
    </row>
    <row r="7" spans="1:9">
      <c r="A7" s="48" t="s">
        <v>241</v>
      </c>
      <c r="B7" s="72">
        <v>0.9</v>
      </c>
      <c r="C7" s="72">
        <v>0.45</v>
      </c>
      <c r="D7" s="72">
        <v>0.22</v>
      </c>
      <c r="E7" s="72">
        <v>0.51</v>
      </c>
    </row>
    <row r="8" spans="1:9">
      <c r="A8" s="48" t="s">
        <v>242</v>
      </c>
      <c r="B8" s="72">
        <v>0.76</v>
      </c>
      <c r="C8" s="72">
        <v>0.38</v>
      </c>
      <c r="D8" s="72">
        <v>0.18</v>
      </c>
      <c r="E8" s="72">
        <v>0.43</v>
      </c>
    </row>
    <row r="9" spans="1:9">
      <c r="A9" s="48" t="s">
        <v>243</v>
      </c>
      <c r="B9" s="72">
        <v>2.4500000000000002</v>
      </c>
      <c r="C9" s="72">
        <v>1.22</v>
      </c>
      <c r="D9" s="72">
        <v>0.84</v>
      </c>
      <c r="E9" s="72">
        <v>1.29</v>
      </c>
    </row>
    <row r="10" spans="1:9" ht="15" thickBot="1">
      <c r="A10" s="88" t="s">
        <v>244</v>
      </c>
      <c r="B10" s="75">
        <v>3.87</v>
      </c>
      <c r="C10" s="75">
        <v>1.93</v>
      </c>
      <c r="D10" s="75">
        <v>1.32</v>
      </c>
      <c r="E10" s="75">
        <v>2.04</v>
      </c>
    </row>
    <row r="11" spans="1:9" ht="15" thickTop="1">
      <c r="A11" s="48" t="s">
        <v>245</v>
      </c>
      <c r="B11" s="72"/>
      <c r="C11" s="72"/>
      <c r="D11" s="72"/>
      <c r="E11" s="72"/>
    </row>
    <row r="12" spans="1:9">
      <c r="A12" s="89" t="s">
        <v>246</v>
      </c>
    </row>
    <row r="13" spans="1:9">
      <c r="A13" s="224" t="s">
        <v>247</v>
      </c>
      <c r="B13" s="224"/>
      <c r="C13" s="224"/>
      <c r="D13" s="224"/>
      <c r="E13" s="224"/>
    </row>
    <row r="14" spans="1:9">
      <c r="A14" s="222" t="s">
        <v>248</v>
      </c>
      <c r="B14" s="222"/>
      <c r="C14" s="222"/>
      <c r="D14" s="222"/>
      <c r="E14" s="222"/>
    </row>
    <row r="15" spans="1:9">
      <c r="A15" s="224" t="s">
        <v>249</v>
      </c>
      <c r="B15" s="224"/>
      <c r="C15" s="224"/>
      <c r="D15" s="224"/>
      <c r="E15" s="224"/>
    </row>
    <row r="16" spans="1:9">
      <c r="A16" s="222" t="s">
        <v>250</v>
      </c>
      <c r="B16" s="222"/>
      <c r="C16" s="222"/>
      <c r="D16" s="222"/>
      <c r="E16" s="222"/>
    </row>
  </sheetData>
  <mergeCells count="4">
    <mergeCell ref="A13:E13"/>
    <mergeCell ref="A14:E14"/>
    <mergeCell ref="A15:E15"/>
    <mergeCell ref="A16:E16"/>
  </mergeCells>
  <hyperlinks>
    <hyperlink ref="I1" location="Índice!A1" display="Volver al índice" xr:uid="{C2718F77-94D8-4697-AE39-4AE069A9F80E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9234-13A6-4CE8-B486-D47CA05474F3}">
  <sheetPr>
    <tabColor rgb="FF40A682"/>
  </sheetPr>
  <dimension ref="A1:M7"/>
  <sheetViews>
    <sheetView workbookViewId="0">
      <selection activeCell="M1" sqref="M1"/>
    </sheetView>
  </sheetViews>
  <sheetFormatPr defaultColWidth="11.42578125" defaultRowHeight="14.45"/>
  <cols>
    <col min="1" max="1" width="29" style="91" customWidth="1"/>
    <col min="2" max="12" width="11.42578125" style="91"/>
    <col min="13" max="13" width="13.42578125" style="91" bestFit="1" customWidth="1"/>
    <col min="14" max="16384" width="11.42578125" style="91"/>
  </cols>
  <sheetData>
    <row r="1" spans="1:13" ht="23.45">
      <c r="A1" s="90" t="s">
        <v>251</v>
      </c>
      <c r="M1" s="107" t="s">
        <v>85</v>
      </c>
    </row>
    <row r="2" spans="1:13" ht="15.95" thickBot="1">
      <c r="A2" s="92" t="s">
        <v>252</v>
      </c>
    </row>
    <row r="3" spans="1:13" ht="24.95" customHeight="1" thickTop="1">
      <c r="A3" s="38" t="s">
        <v>253</v>
      </c>
      <c r="B3" s="38" t="s">
        <v>254</v>
      </c>
      <c r="C3" s="38" t="s">
        <v>255</v>
      </c>
      <c r="D3" s="38" t="s">
        <v>256</v>
      </c>
      <c r="E3" s="38" t="s">
        <v>257</v>
      </c>
    </row>
    <row r="4" spans="1:13" ht="30" customHeight="1">
      <c r="A4" s="93" t="s">
        <v>258</v>
      </c>
      <c r="B4" s="94">
        <v>285.74</v>
      </c>
      <c r="C4" s="94">
        <v>313.66000000000003</v>
      </c>
      <c r="D4" s="94">
        <v>372.92</v>
      </c>
      <c r="E4" s="94">
        <v>507.48</v>
      </c>
    </row>
    <row r="5" spans="1:13" ht="30" customHeight="1" thickBot="1">
      <c r="A5" s="95" t="s">
        <v>259</v>
      </c>
      <c r="B5" s="76">
        <v>0.88087072163505276</v>
      </c>
      <c r="C5" s="76">
        <v>0.80246126378881577</v>
      </c>
      <c r="D5" s="76">
        <v>0.67494368765418855</v>
      </c>
      <c r="E5" s="76">
        <v>0.49598013714826195</v>
      </c>
    </row>
    <row r="6" spans="1:13" ht="15" thickTop="1">
      <c r="A6" s="91" t="s">
        <v>260</v>
      </c>
    </row>
    <row r="7" spans="1:13">
      <c r="A7" s="91" t="s">
        <v>261</v>
      </c>
    </row>
  </sheetData>
  <hyperlinks>
    <hyperlink ref="M1" location="Índice!A1" display="Volver al índice" xr:uid="{C985581D-196D-45A1-A383-5CF7FC8CBC68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CA68-7BF6-4F5E-961C-A6D691143449}">
  <sheetPr>
    <tabColor rgb="FF40A682"/>
  </sheetPr>
  <dimension ref="A1:M6"/>
  <sheetViews>
    <sheetView workbookViewId="0">
      <selection activeCell="M1" sqref="M1"/>
    </sheetView>
  </sheetViews>
  <sheetFormatPr defaultColWidth="11.42578125" defaultRowHeight="14.45"/>
  <cols>
    <col min="1" max="1" width="24.7109375" style="93" customWidth="1"/>
    <col min="2" max="12" width="11.42578125" style="93"/>
    <col min="13" max="13" width="13.42578125" style="93" bestFit="1" customWidth="1"/>
    <col min="14" max="16384" width="11.42578125" style="93"/>
  </cols>
  <sheetData>
    <row r="1" spans="1:13" ht="24" thickBot="1">
      <c r="A1" s="96" t="s">
        <v>262</v>
      </c>
      <c r="M1" s="107" t="s">
        <v>85</v>
      </c>
    </row>
    <row r="2" spans="1:13" ht="20.100000000000001" customHeight="1" thickTop="1">
      <c r="A2" s="47" t="s">
        <v>263</v>
      </c>
      <c r="B2" s="38" t="s">
        <v>254</v>
      </c>
      <c r="C2" s="38" t="s">
        <v>255</v>
      </c>
      <c r="D2" s="38" t="s">
        <v>256</v>
      </c>
    </row>
    <row r="3" spans="1:13" ht="20.100000000000001" customHeight="1">
      <c r="A3" s="97" t="s">
        <v>264</v>
      </c>
      <c r="B3" s="94">
        <v>1.4016481899342685</v>
      </c>
      <c r="C3" s="94">
        <v>1.5386049249484941</v>
      </c>
      <c r="D3" s="94">
        <v>1.8292946139507504</v>
      </c>
    </row>
    <row r="4" spans="1:13" ht="20.100000000000001" customHeight="1">
      <c r="A4" s="97" t="s">
        <v>265</v>
      </c>
      <c r="B4" s="94">
        <v>0.70082409496713427</v>
      </c>
      <c r="C4" s="94">
        <v>0.76930246247424705</v>
      </c>
      <c r="D4" s="94">
        <v>0.91464730697537522</v>
      </c>
    </row>
    <row r="5" spans="1:13" ht="20.100000000000001" customHeight="1" thickBot="1">
      <c r="A5" s="99" t="s">
        <v>266</v>
      </c>
      <c r="B5" s="100">
        <v>0.48196095735048655</v>
      </c>
      <c r="C5" s="100">
        <v>0.52905394373400161</v>
      </c>
      <c r="D5" s="100">
        <v>0.62900846999070292</v>
      </c>
    </row>
    <row r="6" spans="1:13" ht="15" thickTop="1">
      <c r="A6" s="93" t="s">
        <v>267</v>
      </c>
    </row>
  </sheetData>
  <hyperlinks>
    <hyperlink ref="M1" location="Índice!A1" display="Volver al índice" xr:uid="{B34B6435-4E6D-4294-93A4-08705AB2C89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7134-23AE-416A-A9A2-8D143BA8A844}">
  <sheetPr>
    <tabColor rgb="FF40A682"/>
  </sheetPr>
  <dimension ref="A1:V11"/>
  <sheetViews>
    <sheetView workbookViewId="0">
      <selection activeCell="M1" sqref="M1"/>
    </sheetView>
  </sheetViews>
  <sheetFormatPr defaultColWidth="10.85546875" defaultRowHeight="14.45"/>
  <cols>
    <col min="1" max="1" width="12.7109375" style="93" customWidth="1"/>
    <col min="2" max="12" width="12.5703125" style="93" customWidth="1"/>
    <col min="13" max="13" width="13.42578125" style="93" bestFit="1" customWidth="1"/>
    <col min="14" max="22" width="12.5703125" style="93" customWidth="1"/>
    <col min="23" max="16384" width="10.85546875" style="93"/>
  </cols>
  <sheetData>
    <row r="1" spans="1:22" ht="21.6" thickBot="1">
      <c r="A1" s="101" t="s">
        <v>268</v>
      </c>
      <c r="B1" s="98"/>
      <c r="C1" s="98"/>
      <c r="D1" s="98"/>
      <c r="E1" s="98"/>
      <c r="F1" s="98"/>
      <c r="G1" s="98"/>
      <c r="H1" s="98"/>
      <c r="I1" s="98"/>
      <c r="J1" s="98"/>
      <c r="K1" s="98"/>
      <c r="M1" s="107" t="s">
        <v>85</v>
      </c>
    </row>
    <row r="2" spans="1:22" s="59" customFormat="1" ht="30" customHeight="1" thickTop="1">
      <c r="A2" s="220" t="s">
        <v>194</v>
      </c>
      <c r="B2" s="220" t="s">
        <v>195</v>
      </c>
      <c r="C2" s="220"/>
      <c r="D2" s="220" t="s">
        <v>196</v>
      </c>
      <c r="E2" s="220"/>
      <c r="F2" s="220" t="s">
        <v>158</v>
      </c>
      <c r="G2" s="220"/>
      <c r="H2" s="220" t="s">
        <v>197</v>
      </c>
      <c r="I2" s="220"/>
      <c r="J2" s="220" t="s">
        <v>198</v>
      </c>
      <c r="K2" s="220"/>
      <c r="L2" s="220" t="s">
        <v>199</v>
      </c>
      <c r="M2" s="220"/>
      <c r="N2" s="220" t="s">
        <v>200</v>
      </c>
      <c r="O2" s="220" t="s">
        <v>201</v>
      </c>
      <c r="P2" s="220" t="s">
        <v>202</v>
      </c>
      <c r="Q2" s="220" t="s">
        <v>203</v>
      </c>
      <c r="R2" s="220"/>
      <c r="S2" s="220" t="s">
        <v>204</v>
      </c>
      <c r="T2" s="220" t="s">
        <v>205</v>
      </c>
      <c r="U2" s="220" t="s">
        <v>206</v>
      </c>
      <c r="V2" s="220"/>
    </row>
    <row r="3" spans="1:22" s="59" customFormat="1" ht="30" customHeight="1">
      <c r="A3" s="221"/>
      <c r="B3" s="199" t="s">
        <v>179</v>
      </c>
      <c r="C3" s="199" t="s">
        <v>180</v>
      </c>
      <c r="D3" s="199" t="s">
        <v>179</v>
      </c>
      <c r="E3" s="199" t="s">
        <v>180</v>
      </c>
      <c r="F3" s="199" t="s">
        <v>179</v>
      </c>
      <c r="G3" s="199" t="s">
        <v>180</v>
      </c>
      <c r="H3" s="199" t="s">
        <v>179</v>
      </c>
      <c r="I3" s="199" t="s">
        <v>180</v>
      </c>
      <c r="J3" s="199" t="s">
        <v>179</v>
      </c>
      <c r="K3" s="199" t="s">
        <v>180</v>
      </c>
      <c r="L3" s="199" t="s">
        <v>179</v>
      </c>
      <c r="M3" s="199" t="s">
        <v>180</v>
      </c>
      <c r="N3" s="221"/>
      <c r="O3" s="221"/>
      <c r="P3" s="221"/>
      <c r="Q3" s="199" t="s">
        <v>179</v>
      </c>
      <c r="R3" s="199" t="s">
        <v>180</v>
      </c>
      <c r="S3" s="221"/>
      <c r="T3" s="221"/>
      <c r="U3" s="199" t="s">
        <v>179</v>
      </c>
      <c r="V3" s="199" t="s">
        <v>180</v>
      </c>
    </row>
    <row r="4" spans="1:22" ht="20.100000000000001" customHeight="1">
      <c r="A4" s="72">
        <v>1995</v>
      </c>
      <c r="B4" s="79">
        <v>2615784</v>
      </c>
      <c r="C4" s="79">
        <v>2848401</v>
      </c>
      <c r="D4" s="79">
        <v>1904499</v>
      </c>
      <c r="E4" s="79">
        <v>2171261</v>
      </c>
      <c r="F4" s="79">
        <v>1343721</v>
      </c>
      <c r="G4" s="79">
        <v>792729</v>
      </c>
      <c r="H4" s="79">
        <v>1226917</v>
      </c>
      <c r="I4" s="79">
        <v>746100</v>
      </c>
      <c r="J4" s="79">
        <f>F4-H4</f>
        <v>116804</v>
      </c>
      <c r="K4" s="79">
        <f>G4-I4</f>
        <v>46629</v>
      </c>
      <c r="L4" s="73">
        <f>J4/F4</f>
        <v>8.6925782956432177E-2</v>
      </c>
      <c r="M4" s="73">
        <f>K4/G4</f>
        <v>5.882085807381842E-2</v>
      </c>
      <c r="N4" s="82">
        <v>1121751</v>
      </c>
      <c r="O4" s="82">
        <v>528059</v>
      </c>
      <c r="P4" s="74">
        <f>O4/N4</f>
        <v>0.47074529017580552</v>
      </c>
      <c r="Q4" s="82">
        <v>259534</v>
      </c>
      <c r="R4" s="82">
        <v>268525</v>
      </c>
      <c r="S4" s="82">
        <v>593692</v>
      </c>
      <c r="T4" s="84">
        <f t="shared" ref="T4" si="0">S4/N4</f>
        <v>0.52925470982419454</v>
      </c>
      <c r="U4" s="82">
        <v>377787</v>
      </c>
      <c r="V4" s="82">
        <v>215905</v>
      </c>
    </row>
    <row r="5" spans="1:22" ht="20.100000000000001" customHeight="1" thickBot="1">
      <c r="A5" s="75">
        <v>2014</v>
      </c>
      <c r="B5" s="81">
        <v>3026910</v>
      </c>
      <c r="C5" s="81">
        <v>3374505</v>
      </c>
      <c r="D5" s="81">
        <v>2062955</v>
      </c>
      <c r="E5" s="81">
        <v>2464781</v>
      </c>
      <c r="F5" s="81">
        <v>1664497</v>
      </c>
      <c r="G5" s="81">
        <v>1178500</v>
      </c>
      <c r="H5" s="81">
        <v>1521398</v>
      </c>
      <c r="I5" s="81">
        <v>1122684</v>
      </c>
      <c r="J5" s="81">
        <f t="shared" ref="J5:K5" si="1">F5-H5</f>
        <v>143099</v>
      </c>
      <c r="K5" s="81">
        <f t="shared" si="1"/>
        <v>55816</v>
      </c>
      <c r="L5" s="76">
        <f t="shared" ref="L5:M5" si="2">J5/F5</f>
        <v>8.5971317461070826E-2</v>
      </c>
      <c r="M5" s="76">
        <f t="shared" si="2"/>
        <v>4.7361900721255831E-2</v>
      </c>
      <c r="N5" s="83">
        <v>1681577</v>
      </c>
      <c r="O5" s="83">
        <v>803957</v>
      </c>
      <c r="P5" s="77">
        <f>O5/N5</f>
        <v>0.47809704818750492</v>
      </c>
      <c r="Q5" s="83">
        <v>387171</v>
      </c>
      <c r="R5" s="83">
        <f>O5-Q5</f>
        <v>416786</v>
      </c>
      <c r="S5" s="83">
        <f>N5-O5</f>
        <v>877620</v>
      </c>
      <c r="T5" s="83">
        <f>S5/N5</f>
        <v>0.52190295181249502</v>
      </c>
      <c r="U5" s="83">
        <v>532048</v>
      </c>
      <c r="V5" s="83">
        <f>S5-U5</f>
        <v>345572</v>
      </c>
    </row>
    <row r="6" spans="1:22" ht="15.6" thickTop="1" thickBot="1"/>
    <row r="7" spans="1:22" ht="15" customHeight="1" thickTop="1">
      <c r="A7" s="213" t="s">
        <v>87</v>
      </c>
      <c r="B7" s="220" t="s">
        <v>269</v>
      </c>
      <c r="C7" s="220"/>
      <c r="D7" s="220" t="s">
        <v>270</v>
      </c>
      <c r="E7" s="220"/>
      <c r="F7" s="220" t="s">
        <v>271</v>
      </c>
      <c r="G7" s="220"/>
      <c r="H7" s="220" t="s">
        <v>272</v>
      </c>
      <c r="I7" s="220"/>
      <c r="J7" s="220" t="s">
        <v>273</v>
      </c>
      <c r="K7" s="220"/>
    </row>
    <row r="8" spans="1:22" ht="15" customHeight="1">
      <c r="A8" s="214"/>
      <c r="B8" s="197" t="s">
        <v>274</v>
      </c>
      <c r="C8" s="197" t="s">
        <v>275</v>
      </c>
      <c r="D8" s="197" t="s">
        <v>274</v>
      </c>
      <c r="E8" s="197" t="s">
        <v>275</v>
      </c>
      <c r="F8" s="197" t="s">
        <v>274</v>
      </c>
      <c r="G8" s="197" t="s">
        <v>275</v>
      </c>
      <c r="H8" s="197" t="s">
        <v>274</v>
      </c>
      <c r="I8" s="197" t="s">
        <v>275</v>
      </c>
      <c r="J8" s="197" t="s">
        <v>274</v>
      </c>
      <c r="K8" s="197" t="s">
        <v>275</v>
      </c>
    </row>
    <row r="9" spans="1:22" ht="20.100000000000001" customHeight="1">
      <c r="A9" s="72">
        <v>1995</v>
      </c>
      <c r="B9" s="73">
        <f>C4/($B4+$C4)</f>
        <v>0.52128560800924562</v>
      </c>
      <c r="C9" s="73">
        <f>B4/($B4+$C4)</f>
        <v>0.47871439199075433</v>
      </c>
      <c r="D9" s="73">
        <f>I4/G4</f>
        <v>0.94117914192618157</v>
      </c>
      <c r="E9" s="73">
        <f>H4/F4</f>
        <v>0.91307421704356784</v>
      </c>
      <c r="F9" s="73">
        <f>1-D9</f>
        <v>5.8820858073818427E-2</v>
      </c>
      <c r="G9" s="73">
        <f>1-E9</f>
        <v>8.6925782956432163E-2</v>
      </c>
      <c r="H9" s="73">
        <f>G4/E4</f>
        <v>0.36510074099797307</v>
      </c>
      <c r="I9" s="73">
        <f>F4/D4</f>
        <v>0.70555090866416836</v>
      </c>
      <c r="J9" s="73">
        <f>R4/O4</f>
        <v>0.50851325325389773</v>
      </c>
      <c r="K9" s="73">
        <f>Q4/O4</f>
        <v>0.49148674674610221</v>
      </c>
    </row>
    <row r="10" spans="1:22" ht="20.100000000000001" customHeight="1" thickBot="1">
      <c r="A10" s="75">
        <v>2014</v>
      </c>
      <c r="B10" s="76">
        <f>C5/($B5+$C5)</f>
        <v>0.52714985671136771</v>
      </c>
      <c r="C10" s="76">
        <f>B5/($B5+$C5)</f>
        <v>0.47285014328863229</v>
      </c>
      <c r="D10" s="76">
        <f>I5/G5</f>
        <v>0.95263809927874421</v>
      </c>
      <c r="E10" s="76">
        <f>H5/F5</f>
        <v>0.91402868253892922</v>
      </c>
      <c r="F10" s="76">
        <f>1-D10</f>
        <v>4.736190072125579E-2</v>
      </c>
      <c r="G10" s="76">
        <f>1-E10</f>
        <v>8.5971317461070784E-2</v>
      </c>
      <c r="H10" s="76">
        <f>G5/E5</f>
        <v>0.47813578569455056</v>
      </c>
      <c r="I10" s="76">
        <f>F5/D5</f>
        <v>0.80685085229682663</v>
      </c>
      <c r="J10" s="76">
        <f>R5/O5</f>
        <v>0.51841827361413606</v>
      </c>
      <c r="K10" s="76">
        <f>Q5/O5</f>
        <v>0.48158172638586394</v>
      </c>
    </row>
    <row r="11" spans="1:22" ht="15" thickTop="1">
      <c r="A11" s="93" t="s">
        <v>276</v>
      </c>
    </row>
  </sheetData>
  <mergeCells count="20">
    <mergeCell ref="J2:K2"/>
    <mergeCell ref="A7:A8"/>
    <mergeCell ref="B7:C7"/>
    <mergeCell ref="D7:E7"/>
    <mergeCell ref="F7:G7"/>
    <mergeCell ref="H7:I7"/>
    <mergeCell ref="J7:K7"/>
    <mergeCell ref="A2:A3"/>
    <mergeCell ref="B2:C2"/>
    <mergeCell ref="D2:E2"/>
    <mergeCell ref="F2:G2"/>
    <mergeCell ref="H2:I2"/>
    <mergeCell ref="T2:T3"/>
    <mergeCell ref="U2:V2"/>
    <mergeCell ref="L2:M2"/>
    <mergeCell ref="N2:N3"/>
    <mergeCell ref="O2:O3"/>
    <mergeCell ref="P2:P3"/>
    <mergeCell ref="Q2:R2"/>
    <mergeCell ref="S2:S3"/>
  </mergeCells>
  <hyperlinks>
    <hyperlink ref="M1" location="Índice!A1" display="Volver al índice" xr:uid="{B6A60E5F-23FC-4FC1-AAA7-C8577E2BD4D6}"/>
  </hyperlink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58B5-BF21-407C-A31B-A24939AC4AF0}">
  <sheetPr>
    <tabColor rgb="FF40A682"/>
  </sheetPr>
  <dimension ref="A1:O16"/>
  <sheetViews>
    <sheetView workbookViewId="0">
      <selection activeCell="O1" sqref="O1"/>
    </sheetView>
  </sheetViews>
  <sheetFormatPr defaultColWidth="11.42578125" defaultRowHeight="14.45"/>
  <cols>
    <col min="1" max="1" width="23.140625" style="48" customWidth="1"/>
    <col min="2" max="2" width="8.28515625" style="48" customWidth="1"/>
    <col min="3" max="3" width="10.85546875" style="48" customWidth="1"/>
    <col min="4" max="4" width="8.28515625" style="48" customWidth="1"/>
    <col min="5" max="5" width="13.140625" style="48" customWidth="1"/>
    <col min="6" max="6" width="8.28515625" style="48" customWidth="1"/>
    <col min="7" max="7" width="12.85546875" style="48" customWidth="1"/>
    <col min="8" max="8" width="8.28515625" style="48" customWidth="1"/>
    <col min="9" max="9" width="12.28515625" style="48" customWidth="1"/>
    <col min="10" max="10" width="8.28515625" style="48" customWidth="1"/>
    <col min="11" max="11" width="11.42578125" style="48"/>
    <col min="12" max="12" width="8.28515625" style="48" customWidth="1"/>
    <col min="13" max="13" width="12.140625" style="48" customWidth="1"/>
    <col min="14" max="14" width="11.5703125" style="48" customWidth="1"/>
    <col min="15" max="15" width="13.42578125" style="48" bestFit="1" customWidth="1"/>
    <col min="16" max="16384" width="11.42578125" style="48"/>
  </cols>
  <sheetData>
    <row r="1" spans="1:15" ht="21">
      <c r="A1" s="71" t="s">
        <v>277</v>
      </c>
      <c r="O1" s="107" t="s">
        <v>85</v>
      </c>
    </row>
    <row r="2" spans="1:15" ht="15.95" thickBot="1">
      <c r="A2" s="51" t="s">
        <v>278</v>
      </c>
    </row>
    <row r="3" spans="1:15" ht="15" thickTop="1">
      <c r="A3" s="220" t="s">
        <v>279</v>
      </c>
      <c r="B3" s="220">
        <v>1997</v>
      </c>
      <c r="C3" s="220"/>
      <c r="D3" s="220"/>
      <c r="E3" s="220"/>
      <c r="F3" s="220">
        <v>2007</v>
      </c>
      <c r="G3" s="220"/>
      <c r="H3" s="220"/>
      <c r="I3" s="220"/>
      <c r="J3" s="220">
        <v>2014</v>
      </c>
      <c r="K3" s="220"/>
      <c r="L3" s="220"/>
      <c r="M3" s="220"/>
    </row>
    <row r="4" spans="1:15">
      <c r="A4" s="221"/>
      <c r="B4" s="221" t="s">
        <v>280</v>
      </c>
      <c r="C4" s="221"/>
      <c r="D4" s="221" t="s">
        <v>281</v>
      </c>
      <c r="E4" s="221"/>
      <c r="F4" s="221" t="s">
        <v>280</v>
      </c>
      <c r="G4" s="221"/>
      <c r="H4" s="221" t="s">
        <v>281</v>
      </c>
      <c r="I4" s="221"/>
      <c r="J4" s="221" t="s">
        <v>280</v>
      </c>
      <c r="K4" s="221"/>
      <c r="L4" s="221" t="s">
        <v>281</v>
      </c>
      <c r="M4" s="221"/>
    </row>
    <row r="5" spans="1:15">
      <c r="A5" s="226"/>
      <c r="B5" s="106" t="s">
        <v>282</v>
      </c>
      <c r="C5" s="106" t="s">
        <v>283</v>
      </c>
      <c r="D5" s="106" t="s">
        <v>282</v>
      </c>
      <c r="E5" s="106" t="s">
        <v>283</v>
      </c>
      <c r="F5" s="106" t="s">
        <v>282</v>
      </c>
      <c r="G5" s="106" t="s">
        <v>283</v>
      </c>
      <c r="H5" s="106" t="s">
        <v>282</v>
      </c>
      <c r="I5" s="106" t="s">
        <v>283</v>
      </c>
      <c r="J5" s="106" t="s">
        <v>282</v>
      </c>
      <c r="K5" s="106" t="s">
        <v>283</v>
      </c>
      <c r="L5" s="106" t="s">
        <v>282</v>
      </c>
      <c r="M5" s="106" t="s">
        <v>283</v>
      </c>
    </row>
    <row r="6" spans="1:15">
      <c r="A6" s="225" t="s">
        <v>161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15">
      <c r="A7" s="102" t="s">
        <v>184</v>
      </c>
      <c r="B7" s="103">
        <v>0.38401192946058094</v>
      </c>
      <c r="C7" s="103">
        <v>0.61598807053941906</v>
      </c>
      <c r="D7" s="103">
        <v>5.5795775819058709E-2</v>
      </c>
      <c r="E7" s="103">
        <v>0.9442042241809413</v>
      </c>
      <c r="F7" s="103">
        <v>0.47334842560197571</v>
      </c>
      <c r="G7" s="103">
        <v>0.52665157439802424</v>
      </c>
      <c r="H7" s="103">
        <v>0.14240710003048676</v>
      </c>
      <c r="I7" s="103">
        <v>0.85759289996951327</v>
      </c>
      <c r="J7" s="103">
        <v>0.55734272389835349</v>
      </c>
      <c r="K7" s="103">
        <v>0.44265727610164651</v>
      </c>
      <c r="L7" s="103">
        <v>0.18821675091037557</v>
      </c>
      <c r="M7" s="103">
        <v>0.8117832490896244</v>
      </c>
    </row>
    <row r="8" spans="1:15">
      <c r="A8" s="102" t="s">
        <v>284</v>
      </c>
      <c r="B8" s="103">
        <v>0.12341366864594248</v>
      </c>
      <c r="C8" s="103">
        <v>0.8765863313540575</v>
      </c>
      <c r="D8" s="103">
        <v>2.1717125936669083E-2</v>
      </c>
      <c r="E8" s="103">
        <v>0.97828287406333092</v>
      </c>
      <c r="F8" s="103">
        <v>0.21432282003710576</v>
      </c>
      <c r="G8" s="103">
        <v>0.78567717996289421</v>
      </c>
      <c r="H8" s="103">
        <v>7.1141541106205422E-2</v>
      </c>
      <c r="I8" s="103">
        <v>0.92885845889379459</v>
      </c>
      <c r="J8" s="103">
        <v>0.32983173747327321</v>
      </c>
      <c r="K8" s="103">
        <v>0.67016826252672679</v>
      </c>
      <c r="L8" s="103">
        <v>0.15175158303779393</v>
      </c>
      <c r="M8" s="103">
        <v>0.8482484169622061</v>
      </c>
    </row>
    <row r="9" spans="1:15">
      <c r="A9" s="102" t="s">
        <v>285</v>
      </c>
      <c r="B9" s="103">
        <v>0.79581664898829563</v>
      </c>
      <c r="C9" s="103">
        <v>0.20418335101170443</v>
      </c>
      <c r="D9" s="103">
        <v>0.25522290134327841</v>
      </c>
      <c r="E9" s="103">
        <v>0.74477709865672159</v>
      </c>
      <c r="F9" s="103">
        <v>0.81484486901076558</v>
      </c>
      <c r="G9" s="103">
        <v>0.18515513098923439</v>
      </c>
      <c r="H9" s="103">
        <v>0.17756109068747911</v>
      </c>
      <c r="I9" s="103">
        <v>0.82243890931252084</v>
      </c>
      <c r="J9" s="103">
        <v>0.85963736272830338</v>
      </c>
      <c r="K9" s="103">
        <v>0.14036263727169659</v>
      </c>
      <c r="L9" s="103">
        <v>0.20563497665558267</v>
      </c>
      <c r="M9" s="103">
        <v>0.79436502334441728</v>
      </c>
    </row>
    <row r="10" spans="1:15">
      <c r="A10" s="102" t="s">
        <v>286</v>
      </c>
      <c r="B10" s="103">
        <v>0.22028117359413202</v>
      </c>
      <c r="C10" s="103">
        <v>0.77971882640586798</v>
      </c>
      <c r="D10" s="103">
        <v>2.4047117276800044E-2</v>
      </c>
      <c r="E10" s="103">
        <v>0.97595288272319991</v>
      </c>
      <c r="F10" s="103">
        <v>0.19738974542846899</v>
      </c>
      <c r="G10" s="103">
        <v>0.80261025457153101</v>
      </c>
      <c r="H10" s="103">
        <v>2.7117788158060849E-2</v>
      </c>
      <c r="I10" s="103">
        <v>0.97288221184193913</v>
      </c>
      <c r="J10" s="103">
        <v>0.2072583779259215</v>
      </c>
      <c r="K10" s="103">
        <v>0.7927416220740785</v>
      </c>
      <c r="L10" s="103">
        <v>5.2891072152868542E-2</v>
      </c>
      <c r="M10" s="103">
        <v>0.94710892784713141</v>
      </c>
    </row>
    <row r="11" spans="1:15">
      <c r="A11" s="225" t="s">
        <v>162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</row>
    <row r="12" spans="1:15">
      <c r="A12" s="102" t="s">
        <v>184</v>
      </c>
      <c r="B12" s="103">
        <v>0.41314168377823407</v>
      </c>
      <c r="C12" s="103">
        <v>0.58685831622176587</v>
      </c>
      <c r="D12" s="103">
        <v>7.9190625227454695E-2</v>
      </c>
      <c r="E12" s="103">
        <v>0.92080937477254532</v>
      </c>
      <c r="F12" s="103">
        <v>0.51746346296755019</v>
      </c>
      <c r="G12" s="103">
        <v>0.93250359023456197</v>
      </c>
      <c r="H12" s="103">
        <v>0.21273313064391705</v>
      </c>
      <c r="I12" s="103">
        <v>0.78726686935608292</v>
      </c>
      <c r="J12" s="103">
        <v>0.45839017735334242</v>
      </c>
      <c r="K12" s="103">
        <v>0.54160982264665758</v>
      </c>
      <c r="L12" s="103">
        <v>0.18143644475548945</v>
      </c>
      <c r="M12" s="103">
        <v>0.81856355524451052</v>
      </c>
    </row>
    <row r="13" spans="1:15">
      <c r="A13" s="102" t="s">
        <v>284</v>
      </c>
      <c r="B13" s="103">
        <v>0.43244182007641541</v>
      </c>
      <c r="C13" s="103">
        <v>0.56755817992358459</v>
      </c>
      <c r="D13" s="103">
        <v>5.015138343475524E-2</v>
      </c>
      <c r="E13" s="103">
        <v>0.94984861656524477</v>
      </c>
      <c r="F13" s="103">
        <v>0.32542694497153701</v>
      </c>
      <c r="G13" s="103">
        <v>2.0728862973760931</v>
      </c>
      <c r="H13" s="103">
        <v>0.11630878672111711</v>
      </c>
      <c r="I13" s="103">
        <v>0.88369121327888289</v>
      </c>
      <c r="J13" s="103">
        <v>0.48552482613617987</v>
      </c>
      <c r="K13" s="103">
        <v>0.51447517386382013</v>
      </c>
      <c r="L13" s="103">
        <v>0.1769838782421245</v>
      </c>
      <c r="M13" s="103">
        <v>0.82301612175787553</v>
      </c>
    </row>
    <row r="14" spans="1:15">
      <c r="A14" s="102" t="s">
        <v>285</v>
      </c>
      <c r="B14" s="103">
        <v>0.81123090188740921</v>
      </c>
      <c r="C14" s="103">
        <v>0.18876909811259079</v>
      </c>
      <c r="D14" s="103">
        <v>0.37889490790899244</v>
      </c>
      <c r="E14" s="103">
        <v>0.62110509209100762</v>
      </c>
      <c r="F14" s="103">
        <v>0.89575085879300909</v>
      </c>
      <c r="G14" s="103">
        <v>0.11638184901933867</v>
      </c>
      <c r="H14" s="103">
        <v>0.27777056333272732</v>
      </c>
      <c r="I14" s="103">
        <v>0.72222943666727268</v>
      </c>
      <c r="J14" s="103">
        <v>0.89449964393502657</v>
      </c>
      <c r="K14" s="103">
        <v>0.10550035606497338</v>
      </c>
      <c r="L14" s="103">
        <v>0.25639116856707095</v>
      </c>
      <c r="M14" s="103">
        <v>0.743608831432929</v>
      </c>
    </row>
    <row r="15" spans="1:15" ht="15" thickBot="1">
      <c r="A15" s="104" t="s">
        <v>286</v>
      </c>
      <c r="B15" s="105">
        <v>0.36491364665911663</v>
      </c>
      <c r="C15" s="105">
        <v>0.63508635334088337</v>
      </c>
      <c r="D15" s="105">
        <v>6.6529245039938165E-2</v>
      </c>
      <c r="E15" s="105">
        <v>0.93347075496006182</v>
      </c>
      <c r="F15" s="105">
        <v>0.25882399808780177</v>
      </c>
      <c r="G15" s="105">
        <v>2.8636293674003386</v>
      </c>
      <c r="H15" s="105">
        <v>9.9090400935006859E-2</v>
      </c>
      <c r="I15" s="105">
        <v>0.90090959906499313</v>
      </c>
      <c r="J15" s="105">
        <v>0.30321597226373365</v>
      </c>
      <c r="K15" s="105">
        <v>0.69678402773626635</v>
      </c>
      <c r="L15" s="105">
        <v>0.1220020429009193</v>
      </c>
      <c r="M15" s="105">
        <v>0.87799795709908068</v>
      </c>
    </row>
    <row r="16" spans="1:15" ht="15" thickTop="1">
      <c r="A16" s="48" t="s">
        <v>287</v>
      </c>
    </row>
  </sheetData>
  <mergeCells count="12">
    <mergeCell ref="A6:M6"/>
    <mergeCell ref="A11:M11"/>
    <mergeCell ref="A3:A5"/>
    <mergeCell ref="B3:E3"/>
    <mergeCell ref="F3:I3"/>
    <mergeCell ref="J3:M3"/>
    <mergeCell ref="B4:C4"/>
    <mergeCell ref="D4:E4"/>
    <mergeCell ref="F4:G4"/>
    <mergeCell ref="H4:I4"/>
    <mergeCell ref="J4:K4"/>
    <mergeCell ref="L4:M4"/>
  </mergeCells>
  <hyperlinks>
    <hyperlink ref="O1" location="Índice!A1" display="Volver al índice" xr:uid="{255BB8F3-48F4-4BF6-B046-E6C458E7BC1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2E24-6173-4802-AF93-FAF92ECF4191}">
  <dimension ref="A1: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:15" ht="15.6">
      <c r="A1" s="22" t="s">
        <v>92</v>
      </c>
      <c r="C1" s="22"/>
      <c r="D1" s="22"/>
      <c r="E1" s="22"/>
      <c r="F1" s="22"/>
      <c r="G1" s="22"/>
      <c r="H1" s="22"/>
      <c r="O1" s="107" t="s">
        <v>85</v>
      </c>
    </row>
  </sheetData>
  <hyperlinks>
    <hyperlink ref="O1" location="Índice!A1" display="Volver al índice" xr:uid="{B6E7A61E-E13F-4AC4-A5B9-14338E010DDA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F2313-B327-4585-BED5-A1272B7039A6}">
  <sheetPr>
    <tabColor rgb="FF40A682"/>
  </sheetPr>
  <dimension ref="A1:M13"/>
  <sheetViews>
    <sheetView workbookViewId="0">
      <selection activeCell="M1" sqref="M1"/>
    </sheetView>
  </sheetViews>
  <sheetFormatPr defaultColWidth="10.85546875" defaultRowHeight="14.45"/>
  <cols>
    <col min="1" max="2" width="10.85546875" style="48"/>
    <col min="3" max="3" width="10.7109375" style="48" customWidth="1"/>
    <col min="4" max="4" width="15.5703125" style="48" customWidth="1"/>
    <col min="5" max="5" width="10.85546875" style="48"/>
    <col min="6" max="6" width="18.42578125" style="48" customWidth="1"/>
    <col min="7" max="7" width="18" style="48" customWidth="1"/>
    <col min="8" max="12" width="10.85546875" style="48"/>
    <col min="13" max="13" width="13.42578125" style="48" bestFit="1" customWidth="1"/>
    <col min="14" max="16384" width="10.85546875" style="48"/>
  </cols>
  <sheetData>
    <row r="1" spans="1:13" ht="21.6" thickBot="1">
      <c r="A1" s="71" t="s">
        <v>288</v>
      </c>
      <c r="B1" s="51"/>
      <c r="C1" s="51"/>
      <c r="D1" s="51"/>
      <c r="E1" s="51"/>
      <c r="F1" s="51"/>
      <c r="G1" s="51"/>
      <c r="M1" s="107" t="s">
        <v>85</v>
      </c>
    </row>
    <row r="2" spans="1:13" ht="29.45" thickTop="1">
      <c r="A2" s="47" t="s">
        <v>87</v>
      </c>
      <c r="B2" s="47" t="s">
        <v>289</v>
      </c>
      <c r="C2" s="47" t="s">
        <v>290</v>
      </c>
      <c r="D2" s="47" t="s">
        <v>157</v>
      </c>
      <c r="E2" s="47" t="s">
        <v>158</v>
      </c>
      <c r="F2" s="47" t="s">
        <v>291</v>
      </c>
      <c r="G2" s="47" t="s">
        <v>160</v>
      </c>
    </row>
    <row r="3" spans="1:13">
      <c r="A3" s="227" t="s">
        <v>179</v>
      </c>
      <c r="B3" s="227"/>
      <c r="C3" s="227"/>
      <c r="D3" s="227"/>
      <c r="E3" s="227"/>
      <c r="F3" s="227"/>
      <c r="G3" s="227"/>
    </row>
    <row r="4" spans="1:13">
      <c r="A4" s="72">
        <v>2000</v>
      </c>
      <c r="B4" s="72">
        <v>136783</v>
      </c>
      <c r="C4" s="72">
        <v>26225</v>
      </c>
      <c r="D4" s="72">
        <v>20.2</v>
      </c>
      <c r="E4" s="72">
        <v>1511173</v>
      </c>
      <c r="F4" s="73">
        <v>9.9000000000000005E-2</v>
      </c>
      <c r="G4" s="73">
        <v>9.0999999999999998E-2</v>
      </c>
    </row>
    <row r="5" spans="1:13">
      <c r="A5" s="72">
        <v>2001</v>
      </c>
      <c r="B5" s="72">
        <v>147008</v>
      </c>
      <c r="C5" s="72">
        <v>52286</v>
      </c>
      <c r="D5" s="72">
        <v>18.399999999999999</v>
      </c>
      <c r="E5" s="72">
        <v>1656852</v>
      </c>
      <c r="F5" s="73">
        <v>0.106</v>
      </c>
      <c r="G5" s="73">
        <v>8.8999999999999996E-2</v>
      </c>
    </row>
    <row r="6" spans="1:13">
      <c r="A6" s="72">
        <v>2002</v>
      </c>
      <c r="B6" s="72">
        <v>127341</v>
      </c>
      <c r="C6" s="72">
        <v>53849</v>
      </c>
      <c r="D6" s="72">
        <v>19.7</v>
      </c>
      <c r="E6" s="72">
        <v>1514123</v>
      </c>
      <c r="F6" s="73">
        <v>0.10199999999999999</v>
      </c>
      <c r="G6" s="73">
        <v>8.4000000000000005E-2</v>
      </c>
    </row>
    <row r="7" spans="1:13">
      <c r="A7" s="72">
        <v>2003</v>
      </c>
      <c r="B7" s="72">
        <v>143099</v>
      </c>
      <c r="C7" s="72">
        <v>51365</v>
      </c>
      <c r="D7" s="72">
        <v>19.2</v>
      </c>
      <c r="E7" s="72">
        <v>1664497</v>
      </c>
      <c r="F7" s="73">
        <v>0.10199999999999999</v>
      </c>
      <c r="G7" s="73">
        <v>8.5999999999999993E-2</v>
      </c>
    </row>
    <row r="8" spans="1:13">
      <c r="A8" s="227" t="s">
        <v>180</v>
      </c>
      <c r="B8" s="227"/>
      <c r="C8" s="227"/>
      <c r="D8" s="227"/>
      <c r="E8" s="227"/>
      <c r="F8" s="227"/>
      <c r="G8" s="227"/>
    </row>
    <row r="9" spans="1:13">
      <c r="A9" s="49">
        <v>2000</v>
      </c>
      <c r="B9" s="49">
        <v>36885</v>
      </c>
      <c r="C9" s="49">
        <v>25323</v>
      </c>
      <c r="D9" s="49">
        <v>20.6</v>
      </c>
      <c r="E9" s="49">
        <v>985192</v>
      </c>
      <c r="F9" s="60">
        <v>0.05</v>
      </c>
      <c r="G9" s="60">
        <v>3.6999999999999998E-2</v>
      </c>
    </row>
    <row r="10" spans="1:13">
      <c r="A10" s="49">
        <v>2005</v>
      </c>
      <c r="B10" s="49">
        <v>54548</v>
      </c>
      <c r="C10" s="49">
        <v>16280</v>
      </c>
      <c r="D10" s="49">
        <v>15.3</v>
      </c>
      <c r="E10" s="49">
        <v>1135780</v>
      </c>
      <c r="F10" s="60">
        <v>7.2999999999999995E-2</v>
      </c>
      <c r="G10" s="60">
        <v>4.8000000000000001E-2</v>
      </c>
    </row>
    <row r="11" spans="1:13">
      <c r="A11" s="49">
        <v>2010</v>
      </c>
      <c r="B11" s="49">
        <v>54465</v>
      </c>
      <c r="C11" s="49">
        <v>55080</v>
      </c>
      <c r="D11" s="49">
        <v>16.899999999999999</v>
      </c>
      <c r="E11" s="49">
        <v>1066161</v>
      </c>
      <c r="F11" s="60">
        <v>8.1000000000000003E-2</v>
      </c>
      <c r="G11" s="60">
        <v>5.0999999999999997E-2</v>
      </c>
    </row>
    <row r="12" spans="1:13" ht="15" thickBot="1">
      <c r="A12" s="56">
        <v>2014</v>
      </c>
      <c r="B12" s="56">
        <v>55816</v>
      </c>
      <c r="C12" s="56">
        <v>62098</v>
      </c>
      <c r="D12" s="56">
        <v>18.600000000000001</v>
      </c>
      <c r="E12" s="56">
        <v>1178500</v>
      </c>
      <c r="F12" s="61">
        <v>7.5999999999999998E-2</v>
      </c>
      <c r="G12" s="61">
        <v>4.7E-2</v>
      </c>
    </row>
    <row r="13" spans="1:13" ht="15" thickTop="1">
      <c r="A13" s="222" t="s">
        <v>292</v>
      </c>
      <c r="B13" s="222"/>
      <c r="C13" s="222"/>
      <c r="D13" s="222"/>
      <c r="E13" s="222"/>
      <c r="F13" s="222"/>
      <c r="G13" s="222"/>
    </row>
  </sheetData>
  <mergeCells count="3">
    <mergeCell ref="A3:G3"/>
    <mergeCell ref="A8:G8"/>
    <mergeCell ref="A13:G13"/>
  </mergeCells>
  <hyperlinks>
    <hyperlink ref="M1" location="Índice!A1" display="Volver al índice" xr:uid="{90E6885D-B23E-4974-9C4F-713839E1C97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085B-E3D9-45D0-AF50-244A9E14A730}">
  <sheetPr>
    <tabColor rgb="FF29C5D1"/>
  </sheetPr>
  <dimension ref="A1:M32"/>
  <sheetViews>
    <sheetView workbookViewId="0">
      <selection activeCell="M1" sqref="M1"/>
    </sheetView>
  </sheetViews>
  <sheetFormatPr defaultColWidth="10.85546875" defaultRowHeight="14.45"/>
  <cols>
    <col min="1" max="5" width="15.5703125" style="91" customWidth="1"/>
    <col min="6" max="12" width="10.85546875" style="91"/>
    <col min="13" max="13" width="13.42578125" style="91" bestFit="1" customWidth="1"/>
    <col min="14" max="16384" width="10.85546875" style="91"/>
  </cols>
  <sheetData>
    <row r="1" spans="1:13" ht="21">
      <c r="A1" s="109" t="s">
        <v>293</v>
      </c>
      <c r="M1" s="107" t="s">
        <v>85</v>
      </c>
    </row>
    <row r="2" spans="1:13" ht="15.95" thickBot="1">
      <c r="A2" s="108" t="s">
        <v>294</v>
      </c>
    </row>
    <row r="3" spans="1:13" ht="15" thickTop="1">
      <c r="A3" s="229" t="s">
        <v>87</v>
      </c>
      <c r="B3" s="228" t="s">
        <v>295</v>
      </c>
      <c r="C3" s="228" t="s">
        <v>296</v>
      </c>
      <c r="D3" s="228" t="s">
        <v>297</v>
      </c>
      <c r="E3" s="228"/>
    </row>
    <row r="4" spans="1:13" ht="29.1">
      <c r="A4" s="230"/>
      <c r="B4" s="231"/>
      <c r="C4" s="231"/>
      <c r="D4" s="192" t="s">
        <v>295</v>
      </c>
      <c r="E4" s="192" t="s">
        <v>296</v>
      </c>
    </row>
    <row r="5" spans="1:13">
      <c r="A5" s="40">
        <v>1990</v>
      </c>
      <c r="B5" s="111">
        <v>3.7195699438793528E-2</v>
      </c>
      <c r="C5" s="111">
        <v>0.11378111211869951</v>
      </c>
      <c r="D5" s="111">
        <f>B5/B$5</f>
        <v>1</v>
      </c>
      <c r="E5" s="111">
        <f>C5/C$5</f>
        <v>1</v>
      </c>
    </row>
    <row r="6" spans="1:13">
      <c r="A6" s="40">
        <v>1991</v>
      </c>
      <c r="B6" s="111">
        <v>3.6137573598756204E-2</v>
      </c>
      <c r="C6" s="111">
        <v>0.11371238929126593</v>
      </c>
      <c r="D6" s="111">
        <f t="shared" ref="D6:E31" si="0">B6/B$5</f>
        <v>0.97155246826912078</v>
      </c>
      <c r="E6" s="111">
        <f t="shared" si="0"/>
        <v>0.99939600847492249</v>
      </c>
    </row>
    <row r="7" spans="1:13">
      <c r="A7" s="40">
        <v>1992</v>
      </c>
      <c r="B7" s="111">
        <v>3.8352932255441639E-2</v>
      </c>
      <c r="C7" s="111">
        <v>0.11693040355499169</v>
      </c>
      <c r="D7" s="111">
        <f t="shared" si="0"/>
        <v>1.0311120057992824</v>
      </c>
      <c r="E7" s="111">
        <f t="shared" si="0"/>
        <v>1.0276785081253799</v>
      </c>
    </row>
    <row r="8" spans="1:13">
      <c r="A8" s="40">
        <v>1993</v>
      </c>
      <c r="B8" s="111">
        <v>3.5397119846832761E-2</v>
      </c>
      <c r="C8" s="111">
        <v>0.10604614872088716</v>
      </c>
      <c r="D8" s="111">
        <f t="shared" si="0"/>
        <v>0.95164549614343519</v>
      </c>
      <c r="E8" s="111">
        <f t="shared" si="0"/>
        <v>0.93201891549677396</v>
      </c>
    </row>
    <row r="9" spans="1:13">
      <c r="A9" s="40">
        <v>1994</v>
      </c>
      <c r="B9" s="111">
        <v>3.6111419085129284E-2</v>
      </c>
      <c r="C9" s="111">
        <v>9.8688255869594552E-2</v>
      </c>
      <c r="D9" s="111">
        <f t="shared" si="0"/>
        <v>0.97084930865600594</v>
      </c>
      <c r="E9" s="111">
        <f t="shared" si="0"/>
        <v>0.86735183047464248</v>
      </c>
    </row>
    <row r="10" spans="1:13">
      <c r="A10" s="40">
        <v>1995</v>
      </c>
      <c r="B10" s="111">
        <v>4.1370103361805979E-2</v>
      </c>
      <c r="C10" s="111">
        <v>9.5661947654041526E-2</v>
      </c>
      <c r="D10" s="111">
        <f t="shared" si="0"/>
        <v>1.1122281335206921</v>
      </c>
      <c r="E10" s="111">
        <f t="shared" si="0"/>
        <v>0.84075419788694294</v>
      </c>
    </row>
    <row r="11" spans="1:13">
      <c r="A11" s="40">
        <v>1996</v>
      </c>
      <c r="B11" s="111">
        <v>3.782800159397403E-2</v>
      </c>
      <c r="C11" s="111">
        <v>9.3080584764073646E-2</v>
      </c>
      <c r="D11" s="111">
        <f t="shared" si="0"/>
        <v>1.0169993349962667</v>
      </c>
      <c r="E11" s="111">
        <f t="shared" si="0"/>
        <v>0.81806710297372975</v>
      </c>
    </row>
    <row r="12" spans="1:13">
      <c r="A12" s="40">
        <v>1997</v>
      </c>
      <c r="B12" s="111">
        <v>4.1801195407086461E-2</v>
      </c>
      <c r="C12" s="111">
        <v>9.2709771032672403E-2</v>
      </c>
      <c r="D12" s="111">
        <f t="shared" si="0"/>
        <v>1.1238179692217214</v>
      </c>
      <c r="E12" s="111">
        <f t="shared" si="0"/>
        <v>0.81480809342024252</v>
      </c>
    </row>
    <row r="13" spans="1:13">
      <c r="A13" s="40">
        <v>1998</v>
      </c>
      <c r="B13" s="111">
        <v>4.039828659877201E-2</v>
      </c>
      <c r="C13" s="111">
        <v>9.2674344645033921E-2</v>
      </c>
      <c r="D13" s="111">
        <f t="shared" si="0"/>
        <v>1.0861010065222303</v>
      </c>
      <c r="E13" s="111">
        <f t="shared" si="0"/>
        <v>0.81449673780964238</v>
      </c>
    </row>
    <row r="14" spans="1:13">
      <c r="A14" s="40">
        <v>1999</v>
      </c>
      <c r="B14" s="111">
        <v>4.3510732768337522E-2</v>
      </c>
      <c r="C14" s="111">
        <v>9.4997966125877659E-2</v>
      </c>
      <c r="D14" s="111">
        <f t="shared" si="0"/>
        <v>1.1697785879772349</v>
      </c>
      <c r="E14" s="111">
        <f t="shared" si="0"/>
        <v>0.83491859375370869</v>
      </c>
    </row>
    <row r="15" spans="1:13">
      <c r="A15" s="40">
        <v>2000</v>
      </c>
      <c r="B15" s="111">
        <v>4.5032302168857924E-2</v>
      </c>
      <c r="C15" s="111">
        <v>8.868549941828506E-2</v>
      </c>
      <c r="D15" s="111">
        <f t="shared" si="0"/>
        <v>1.2106857203467762</v>
      </c>
      <c r="E15" s="111">
        <f t="shared" si="0"/>
        <v>0.77943955518527508</v>
      </c>
    </row>
    <row r="16" spans="1:13">
      <c r="A16" s="40">
        <v>2001</v>
      </c>
      <c r="B16" s="111">
        <v>4.8403968288924175E-2</v>
      </c>
      <c r="C16" s="111">
        <v>8.9322157257929594E-2</v>
      </c>
      <c r="D16" s="111">
        <f t="shared" si="0"/>
        <v>1.3013323857123358</v>
      </c>
      <c r="E16" s="111">
        <f t="shared" si="0"/>
        <v>0.78503501674993581</v>
      </c>
    </row>
    <row r="17" spans="1:5">
      <c r="A17" s="40">
        <v>2002</v>
      </c>
      <c r="B17" s="111">
        <v>4.8681546464945345E-2</v>
      </c>
      <c r="C17" s="111">
        <v>8.5051278739154787E-2</v>
      </c>
      <c r="D17" s="111">
        <f t="shared" si="0"/>
        <v>1.3087950273673996</v>
      </c>
      <c r="E17" s="111">
        <f t="shared" si="0"/>
        <v>0.74749909853602947</v>
      </c>
    </row>
    <row r="18" spans="1:5">
      <c r="A18" s="40">
        <v>2003</v>
      </c>
      <c r="B18" s="111">
        <v>4.5120062516935677E-2</v>
      </c>
      <c r="C18" s="111">
        <v>8.1690723704041082E-2</v>
      </c>
      <c r="D18" s="111">
        <f t="shared" si="0"/>
        <v>1.2130451422531223</v>
      </c>
      <c r="E18" s="111">
        <f t="shared" si="0"/>
        <v>0.71796383585018153</v>
      </c>
    </row>
    <row r="19" spans="1:5">
      <c r="A19" s="40">
        <v>2004</v>
      </c>
      <c r="B19" s="111">
        <v>4.750917351263647E-2</v>
      </c>
      <c r="C19" s="111">
        <v>7.9732337034270392E-2</v>
      </c>
      <c r="D19" s="111">
        <f t="shared" si="0"/>
        <v>1.277275981617553</v>
      </c>
      <c r="E19" s="111">
        <f t="shared" si="0"/>
        <v>0.7007519574170753</v>
      </c>
    </row>
    <row r="20" spans="1:5">
      <c r="A20" s="40">
        <v>2005</v>
      </c>
      <c r="B20" s="111">
        <v>4.7177255452814704E-2</v>
      </c>
      <c r="C20" s="111">
        <v>7.9895127600695878E-2</v>
      </c>
      <c r="D20" s="111">
        <f t="shared" si="0"/>
        <v>1.2683524215063109</v>
      </c>
      <c r="E20" s="111">
        <f t="shared" si="0"/>
        <v>0.7021826919510783</v>
      </c>
    </row>
    <row r="21" spans="1:5">
      <c r="A21" s="40">
        <v>2006</v>
      </c>
      <c r="B21" s="111">
        <v>4.4590066206589965E-2</v>
      </c>
      <c r="C21" s="111">
        <v>8.0698434826703219E-2</v>
      </c>
      <c r="D21" s="111">
        <f t="shared" si="0"/>
        <v>1.1987962823488252</v>
      </c>
      <c r="E21" s="111">
        <f t="shared" si="0"/>
        <v>0.70924280246546056</v>
      </c>
    </row>
    <row r="22" spans="1:5">
      <c r="A22" s="40">
        <v>2007</v>
      </c>
      <c r="B22" s="111">
        <v>4.5098251467309204E-2</v>
      </c>
      <c r="C22" s="111">
        <v>7.8984122048425753E-2</v>
      </c>
      <c r="D22" s="111">
        <f t="shared" si="0"/>
        <v>1.2124587559247146</v>
      </c>
      <c r="E22" s="111">
        <f t="shared" si="0"/>
        <v>0.6941760418550611</v>
      </c>
    </row>
    <row r="23" spans="1:5">
      <c r="A23" s="40">
        <f>A22+1</f>
        <v>2008</v>
      </c>
      <c r="B23" s="111">
        <v>4.561222842741762E-2</v>
      </c>
      <c r="C23" s="111">
        <v>7.7306227179715886E-2</v>
      </c>
      <c r="D23" s="111">
        <f t="shared" si="0"/>
        <v>1.2262769383453511</v>
      </c>
      <c r="E23" s="111">
        <f t="shared" si="0"/>
        <v>0.67942935114808822</v>
      </c>
    </row>
    <row r="24" spans="1:5">
      <c r="A24" s="40">
        <f t="shared" ref="A24:A31" si="1">A23+1</f>
        <v>2009</v>
      </c>
      <c r="B24" s="111">
        <v>4.4590066206589965E-2</v>
      </c>
      <c r="C24" s="111">
        <v>8.0698434826703219E-2</v>
      </c>
      <c r="D24" s="111">
        <f t="shared" si="0"/>
        <v>1.1987962823488252</v>
      </c>
      <c r="E24" s="111">
        <f t="shared" si="0"/>
        <v>0.70924280246546056</v>
      </c>
    </row>
    <row r="25" spans="1:5">
      <c r="A25" s="40">
        <f t="shared" si="1"/>
        <v>2010</v>
      </c>
      <c r="B25" s="111">
        <v>4.5098251467309204E-2</v>
      </c>
      <c r="C25" s="111">
        <v>7.8984122048425753E-2</v>
      </c>
      <c r="D25" s="111">
        <f t="shared" si="0"/>
        <v>1.2124587559247146</v>
      </c>
      <c r="E25" s="111">
        <f t="shared" si="0"/>
        <v>0.6941760418550611</v>
      </c>
    </row>
    <row r="26" spans="1:5">
      <c r="A26" s="40">
        <f t="shared" si="1"/>
        <v>2011</v>
      </c>
      <c r="B26" s="111">
        <v>4.561222842741762E-2</v>
      </c>
      <c r="C26" s="111">
        <v>7.7306227179715886E-2</v>
      </c>
      <c r="D26" s="111">
        <f t="shared" si="0"/>
        <v>1.2262769383453511</v>
      </c>
      <c r="E26" s="111">
        <f t="shared" si="0"/>
        <v>0.67942935114808822</v>
      </c>
    </row>
    <row r="27" spans="1:5">
      <c r="A27" s="40">
        <f t="shared" si="1"/>
        <v>2012</v>
      </c>
      <c r="B27" s="111">
        <v>4.6132063093909929E-2</v>
      </c>
      <c r="C27" s="111">
        <v>7.566397657870727E-2</v>
      </c>
      <c r="D27" s="111">
        <f t="shared" si="0"/>
        <v>1.2402526041974669</v>
      </c>
      <c r="E27" s="111">
        <f t="shared" si="0"/>
        <v>0.66499593095708698</v>
      </c>
    </row>
    <row r="28" spans="1:5">
      <c r="A28" s="40">
        <f t="shared" si="1"/>
        <v>2013</v>
      </c>
      <c r="B28" s="111">
        <v>4.6657822226051117E-2</v>
      </c>
      <c r="C28" s="111">
        <v>7.4056613038352176E-2</v>
      </c>
      <c r="D28" s="111">
        <f t="shared" si="0"/>
        <v>1.2543875482924511</v>
      </c>
      <c r="E28" s="111">
        <f t="shared" si="0"/>
        <v>0.65086912633701743</v>
      </c>
    </row>
    <row r="29" spans="1:5">
      <c r="A29" s="40">
        <f t="shared" si="1"/>
        <v>2014</v>
      </c>
      <c r="B29" s="111">
        <v>4.7189573343949957E-2</v>
      </c>
      <c r="C29" s="111">
        <v>7.248339543728928E-2</v>
      </c>
      <c r="D29" s="111">
        <f t="shared" si="0"/>
        <v>1.2686835858968482</v>
      </c>
      <c r="E29" s="111">
        <f t="shared" si="0"/>
        <v>0.63704242371679975</v>
      </c>
    </row>
    <row r="30" spans="1:5">
      <c r="A30" s="40">
        <f t="shared" si="1"/>
        <v>2015</v>
      </c>
      <c r="B30" s="111">
        <v>4.7727384737230205E-2</v>
      </c>
      <c r="C30" s="111">
        <v>7.0943598398128291E-2</v>
      </c>
      <c r="D30" s="111">
        <f t="shared" si="0"/>
        <v>1.2831425529654801</v>
      </c>
      <c r="E30" s="111">
        <f t="shared" si="0"/>
        <v>0.62350944789604468</v>
      </c>
    </row>
    <row r="31" spans="1:5" ht="15" thickBot="1">
      <c r="A31" s="110">
        <f t="shared" si="1"/>
        <v>2016</v>
      </c>
      <c r="B31" s="112">
        <v>4.8271325473800634E-2</v>
      </c>
      <c r="C31" s="112">
        <v>6.943651195299376E-2</v>
      </c>
      <c r="D31" s="112">
        <f t="shared" si="0"/>
        <v>1.2977663063772287</v>
      </c>
      <c r="E31" s="112">
        <v>0.61026395910558273</v>
      </c>
    </row>
    <row r="32" spans="1:5" ht="15" thickTop="1">
      <c r="A32" s="91" t="s">
        <v>298</v>
      </c>
    </row>
  </sheetData>
  <mergeCells count="4">
    <mergeCell ref="D3:E3"/>
    <mergeCell ref="A3:A4"/>
    <mergeCell ref="B3:B4"/>
    <mergeCell ref="C3:C4"/>
  </mergeCells>
  <hyperlinks>
    <hyperlink ref="M1" location="Índice!A1" display="Volver al índice" xr:uid="{7981B0F9-190C-4B85-9E2D-30D96CD16A19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54AE-482F-4706-86D2-3B8471B7D021}">
  <dimension ref="A1:O20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  <row r="20" spans="1:1">
      <c r="A20" t="s">
        <v>299</v>
      </c>
    </row>
  </sheetData>
  <hyperlinks>
    <hyperlink ref="O1" location="Índice!A1" display="Volver al índice" xr:uid="{3026C74E-4564-43C0-B424-157B3EF77A38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C742A-EBB9-4436-98E9-4E4A61D159A3}">
  <sheetPr>
    <tabColor rgb="FF29C5D1"/>
  </sheetPr>
  <dimension ref="A1:M32"/>
  <sheetViews>
    <sheetView topLeftCell="F1" workbookViewId="0">
      <selection activeCell="M1" sqref="M1"/>
    </sheetView>
  </sheetViews>
  <sheetFormatPr defaultColWidth="11.42578125" defaultRowHeight="14.45"/>
  <cols>
    <col min="1" max="5" width="15.5703125" customWidth="1"/>
    <col min="13" max="13" width="13.42578125" bestFit="1" customWidth="1"/>
  </cols>
  <sheetData>
    <row r="1" spans="1:13" ht="21">
      <c r="A1" s="109" t="s">
        <v>300</v>
      </c>
      <c r="B1" s="91"/>
      <c r="C1" s="91"/>
      <c r="D1" s="91"/>
      <c r="E1" s="91"/>
      <c r="M1" s="107" t="s">
        <v>85</v>
      </c>
    </row>
    <row r="2" spans="1:13" ht="15.95" thickBot="1">
      <c r="A2" s="108" t="s">
        <v>294</v>
      </c>
      <c r="B2" s="91"/>
      <c r="C2" s="91"/>
      <c r="D2" s="91"/>
      <c r="E2" s="91"/>
    </row>
    <row r="3" spans="1:13" ht="15" thickTop="1">
      <c r="A3" s="229" t="s">
        <v>87</v>
      </c>
      <c r="B3" s="228" t="s">
        <v>301</v>
      </c>
      <c r="C3" s="228" t="s">
        <v>302</v>
      </c>
      <c r="D3" s="228" t="s">
        <v>297</v>
      </c>
      <c r="E3" s="228"/>
    </row>
    <row r="4" spans="1:13" ht="29.1">
      <c r="A4" s="230"/>
      <c r="B4" s="231"/>
      <c r="C4" s="231"/>
      <c r="D4" s="192" t="s">
        <v>301</v>
      </c>
      <c r="E4" s="192" t="s">
        <v>302</v>
      </c>
    </row>
    <row r="5" spans="1:13">
      <c r="A5" s="40">
        <v>1990</v>
      </c>
      <c r="B5" s="111">
        <v>0.26355938997987688</v>
      </c>
      <c r="C5" s="111">
        <v>1.3369049349683488</v>
      </c>
      <c r="D5" s="111">
        <f>B5/B$5</f>
        <v>1</v>
      </c>
      <c r="E5" s="111">
        <f>C5/C$5</f>
        <v>1</v>
      </c>
    </row>
    <row r="6" spans="1:13">
      <c r="A6" s="40">
        <v>1991</v>
      </c>
      <c r="B6" s="111">
        <v>0.27240724961395457</v>
      </c>
      <c r="C6" s="111">
        <v>1.4690371674443414</v>
      </c>
      <c r="D6" s="111">
        <f t="shared" ref="D6:E31" si="0">B6/B$5</f>
        <v>1.0335706484779512</v>
      </c>
      <c r="E6" s="111">
        <f t="shared" si="0"/>
        <v>1.0988344264576455</v>
      </c>
    </row>
    <row r="7" spans="1:13">
      <c r="A7" s="40">
        <v>1992</v>
      </c>
      <c r="B7" s="111">
        <v>0.31040026041074387</v>
      </c>
      <c r="C7" s="111">
        <v>1.6110715535587685</v>
      </c>
      <c r="D7" s="111">
        <f t="shared" si="0"/>
        <v>1.1777241571034269</v>
      </c>
      <c r="E7" s="111">
        <f t="shared" si="0"/>
        <v>1.2050756276076657</v>
      </c>
    </row>
    <row r="8" spans="1:13">
      <c r="A8" s="40">
        <v>1993</v>
      </c>
      <c r="B8" s="111">
        <v>0.31525499981392702</v>
      </c>
      <c r="C8" s="111">
        <v>1.5803143053257116</v>
      </c>
      <c r="D8" s="111">
        <f t="shared" si="0"/>
        <v>1.1961440639166647</v>
      </c>
      <c r="E8" s="111">
        <f t="shared" si="0"/>
        <v>1.1820693184613948</v>
      </c>
    </row>
    <row r="9" spans="1:13">
      <c r="A9" s="40">
        <v>1994</v>
      </c>
      <c r="B9" s="111">
        <v>0.34722813010566095</v>
      </c>
      <c r="C9" s="111">
        <v>1.6083311796609152</v>
      </c>
      <c r="D9" s="111">
        <f t="shared" si="0"/>
        <v>1.3174568742634147</v>
      </c>
      <c r="E9" s="111">
        <f t="shared" si="0"/>
        <v>1.203025837958323</v>
      </c>
    </row>
    <row r="10" spans="1:13">
      <c r="A10" s="40">
        <v>1995</v>
      </c>
      <c r="B10" s="111">
        <v>0.42030478058535164</v>
      </c>
      <c r="C10" s="111">
        <v>1.6058273133899026</v>
      </c>
      <c r="D10" s="111">
        <f t="shared" si="0"/>
        <v>1.5947251229312773</v>
      </c>
      <c r="E10" s="111">
        <f t="shared" si="0"/>
        <v>1.2011529551485427</v>
      </c>
    </row>
    <row r="11" spans="1:13">
      <c r="A11" s="40">
        <v>1996</v>
      </c>
      <c r="B11" s="111">
        <v>0.40167062741497384</v>
      </c>
      <c r="C11" s="111">
        <v>1.7754155961509499</v>
      </c>
      <c r="D11" s="111">
        <f t="shared" si="0"/>
        <v>1.5240232095150998</v>
      </c>
      <c r="E11" s="111">
        <f t="shared" si="0"/>
        <v>1.3280043701783348</v>
      </c>
    </row>
    <row r="12" spans="1:13">
      <c r="A12" s="40">
        <v>1997</v>
      </c>
      <c r="B12" s="111">
        <v>0.44958367540790917</v>
      </c>
      <c r="C12" s="111">
        <v>1.7910095798138157</v>
      </c>
      <c r="D12" s="111">
        <f t="shared" si="0"/>
        <v>1.7058154347763346</v>
      </c>
      <c r="E12" s="111">
        <f t="shared" si="0"/>
        <v>1.339668612904191</v>
      </c>
    </row>
    <row r="13" spans="1:13">
      <c r="A13" s="40">
        <v>1998</v>
      </c>
      <c r="B13" s="111">
        <v>0.43233851392413208</v>
      </c>
      <c r="C13" s="111">
        <v>1.84566411133311</v>
      </c>
      <c r="D13" s="111">
        <f t="shared" si="0"/>
        <v>1.6403836492304134</v>
      </c>
      <c r="E13" s="111">
        <f t="shared" si="0"/>
        <v>1.3805500025151796</v>
      </c>
    </row>
    <row r="14" spans="1:13">
      <c r="A14" s="40">
        <v>1999</v>
      </c>
      <c r="B14" s="111">
        <v>0.4904252566667221</v>
      </c>
      <c r="C14" s="111">
        <v>1.9191339010190673</v>
      </c>
      <c r="D14" s="111">
        <f t="shared" si="0"/>
        <v>1.860777021468166</v>
      </c>
      <c r="E14" s="111">
        <f t="shared" si="0"/>
        <v>1.4355051363951339</v>
      </c>
    </row>
    <row r="15" spans="1:13">
      <c r="A15" s="40">
        <v>2000</v>
      </c>
      <c r="B15" s="111">
        <v>0.58830408737999307</v>
      </c>
      <c r="C15" s="111">
        <v>1.8560511494995002</v>
      </c>
      <c r="D15" s="111">
        <f t="shared" si="0"/>
        <v>2.2321499811670944</v>
      </c>
      <c r="E15" s="111">
        <f t="shared" si="0"/>
        <v>1.3883194690604101</v>
      </c>
    </row>
    <row r="16" spans="1:13">
      <c r="A16" s="40">
        <v>2001</v>
      </c>
      <c r="B16" s="111">
        <v>0.64284170751214431</v>
      </c>
      <c r="C16" s="111">
        <v>1.8389102169892293</v>
      </c>
      <c r="D16" s="111">
        <f t="shared" si="0"/>
        <v>2.4390772325024206</v>
      </c>
      <c r="E16" s="111">
        <f t="shared" si="0"/>
        <v>1.3754981142565423</v>
      </c>
    </row>
    <row r="17" spans="1:5">
      <c r="A17" s="40">
        <v>2002</v>
      </c>
      <c r="B17" s="111">
        <v>0.68951846116205184</v>
      </c>
      <c r="C17" s="111">
        <v>1.8455684278086271</v>
      </c>
      <c r="D17" s="111">
        <f t="shared" si="0"/>
        <v>2.6161786958707771</v>
      </c>
      <c r="E17" s="111">
        <f t="shared" si="0"/>
        <v>1.3804784315889453</v>
      </c>
    </row>
    <row r="18" spans="1:5">
      <c r="A18" s="40">
        <v>2003</v>
      </c>
      <c r="B18" s="111">
        <v>0.65110125106886163</v>
      </c>
      <c r="C18" s="111">
        <v>1.8198454469325434</v>
      </c>
      <c r="D18" s="111">
        <f t="shared" si="0"/>
        <v>2.4704156855066866</v>
      </c>
      <c r="E18" s="111">
        <f t="shared" si="0"/>
        <v>1.3612377360067327</v>
      </c>
    </row>
    <row r="19" spans="1:5">
      <c r="A19" s="40">
        <v>2004</v>
      </c>
      <c r="B19" s="111">
        <v>0.73490751187361514</v>
      </c>
      <c r="C19" s="111">
        <v>1.8118645972119165</v>
      </c>
      <c r="D19" s="111">
        <f t="shared" si="0"/>
        <v>2.7883943422760478</v>
      </c>
      <c r="E19" s="111">
        <f t="shared" si="0"/>
        <v>1.3552680896153715</v>
      </c>
    </row>
    <row r="20" spans="1:5">
      <c r="A20" s="40">
        <v>2005</v>
      </c>
      <c r="B20" s="111">
        <v>0.70316456005618255</v>
      </c>
      <c r="C20" s="111">
        <v>1.8064454748433232</v>
      </c>
      <c r="D20" s="111">
        <f t="shared" si="0"/>
        <v>2.6679548776838122</v>
      </c>
      <c r="E20" s="111">
        <f t="shared" si="0"/>
        <v>1.3512146059106969</v>
      </c>
    </row>
    <row r="21" spans="1:5">
      <c r="A21" s="40">
        <v>2006</v>
      </c>
      <c r="B21" s="111">
        <v>0.62101719433722269</v>
      </c>
      <c r="C21" s="111">
        <v>1.814049030487392</v>
      </c>
      <c r="D21" s="111">
        <f t="shared" si="0"/>
        <v>2.3562704192957731</v>
      </c>
      <c r="E21" s="111">
        <f t="shared" si="0"/>
        <v>1.3569020377132046</v>
      </c>
    </row>
    <row r="22" spans="1:5">
      <c r="A22" s="40">
        <v>2007</v>
      </c>
      <c r="B22" s="111">
        <v>0.65206805405408386</v>
      </c>
      <c r="C22" s="111">
        <v>1.8503300110971399</v>
      </c>
      <c r="D22" s="111">
        <f t="shared" si="0"/>
        <v>2.4740839402605621</v>
      </c>
      <c r="E22" s="111">
        <f t="shared" si="0"/>
        <v>1.3840400784674689</v>
      </c>
    </row>
    <row r="23" spans="1:5">
      <c r="A23" s="40">
        <v>2008</v>
      </c>
      <c r="B23" s="111">
        <v>0.68467145675678809</v>
      </c>
      <c r="C23" s="111">
        <v>1.8873366113190828</v>
      </c>
      <c r="D23" s="111">
        <f t="shared" si="0"/>
        <v>2.5977881372735903</v>
      </c>
      <c r="E23" s="111">
        <f t="shared" si="0"/>
        <v>1.4117208800368184</v>
      </c>
    </row>
    <row r="24" spans="1:5">
      <c r="A24" s="40">
        <v>2009</v>
      </c>
      <c r="B24" s="111">
        <v>0.62101719433722269</v>
      </c>
      <c r="C24" s="111">
        <v>1.814049030487392</v>
      </c>
      <c r="D24" s="111">
        <f t="shared" si="0"/>
        <v>2.3562704192957731</v>
      </c>
      <c r="E24" s="111">
        <f t="shared" si="0"/>
        <v>1.3569020377132046</v>
      </c>
    </row>
    <row r="25" spans="1:5">
      <c r="A25" s="40">
        <v>2010</v>
      </c>
      <c r="B25" s="111">
        <v>0.65206805405408386</v>
      </c>
      <c r="C25" s="111">
        <v>1.8503300110971399</v>
      </c>
      <c r="D25" s="111">
        <f t="shared" si="0"/>
        <v>2.4740839402605621</v>
      </c>
      <c r="E25" s="111">
        <f t="shared" si="0"/>
        <v>1.3840400784674689</v>
      </c>
    </row>
    <row r="26" spans="1:5">
      <c r="A26" s="40">
        <v>2011</v>
      </c>
      <c r="B26" s="111">
        <v>0.68467145675678809</v>
      </c>
      <c r="C26" s="111">
        <v>1.8873366113190828</v>
      </c>
      <c r="D26" s="111">
        <f t="shared" si="0"/>
        <v>2.5977881372735903</v>
      </c>
      <c r="E26" s="111">
        <f t="shared" si="0"/>
        <v>1.4117208800368184</v>
      </c>
    </row>
    <row r="27" spans="1:5">
      <c r="A27" s="40">
        <v>2012</v>
      </c>
      <c r="B27" s="111">
        <v>0.71890502959462754</v>
      </c>
      <c r="C27" s="111">
        <v>1.9250833435454644</v>
      </c>
      <c r="D27" s="111">
        <f t="shared" si="0"/>
        <v>2.7276775441372698</v>
      </c>
      <c r="E27" s="111">
        <f t="shared" si="0"/>
        <v>1.4399552976375547</v>
      </c>
    </row>
    <row r="28" spans="1:5">
      <c r="A28" s="40">
        <v>2013</v>
      </c>
      <c r="B28" s="111">
        <v>0.75485028107435892</v>
      </c>
      <c r="C28" s="111">
        <v>1.9635850104163737</v>
      </c>
      <c r="D28" s="111">
        <f t="shared" si="0"/>
        <v>2.8640614213441333</v>
      </c>
      <c r="E28" s="111">
        <f t="shared" si="0"/>
        <v>1.4687544035903057</v>
      </c>
    </row>
    <row r="29" spans="1:5">
      <c r="A29" s="40">
        <v>2014</v>
      </c>
      <c r="B29" s="111">
        <v>0.7925927951280769</v>
      </c>
      <c r="C29" s="111">
        <v>2.0028567106247013</v>
      </c>
      <c r="D29" s="111">
        <f t="shared" si="0"/>
        <v>3.0072644924113403</v>
      </c>
      <c r="E29" s="111">
        <f t="shared" si="0"/>
        <v>1.498129491662112</v>
      </c>
    </row>
    <row r="30" spans="1:5">
      <c r="A30" s="40">
        <v>2015</v>
      </c>
      <c r="B30" s="111">
        <v>0.83222243488448078</v>
      </c>
      <c r="C30" s="111">
        <v>2.0429138448371953</v>
      </c>
      <c r="D30" s="111">
        <f t="shared" si="0"/>
        <v>3.1576277170319074</v>
      </c>
      <c r="E30" s="111">
        <f t="shared" si="0"/>
        <v>1.5280920814953542</v>
      </c>
    </row>
    <row r="31" spans="1:5" ht="15" thickBot="1">
      <c r="A31" s="110">
        <v>2016</v>
      </c>
      <c r="B31" s="112">
        <v>0.87383355662870488</v>
      </c>
      <c r="C31" s="112">
        <v>2.0837721217339391</v>
      </c>
      <c r="D31" s="112">
        <f t="shared" si="0"/>
        <v>3.3155091028835031</v>
      </c>
      <c r="E31" s="112">
        <f t="shared" si="0"/>
        <v>1.5586539231252612</v>
      </c>
    </row>
    <row r="32" spans="1:5" ht="15" thickTop="1">
      <c r="A32" s="91" t="s">
        <v>299</v>
      </c>
      <c r="B32" s="91"/>
      <c r="C32" s="91"/>
      <c r="D32" s="91"/>
      <c r="E32" s="91"/>
    </row>
  </sheetData>
  <mergeCells count="4">
    <mergeCell ref="D3:E3"/>
    <mergeCell ref="A3:A4"/>
    <mergeCell ref="B3:B4"/>
    <mergeCell ref="C3:C4"/>
  </mergeCells>
  <hyperlinks>
    <hyperlink ref="M1" location="Índice!A1" display="Volver al índice" xr:uid="{589C5C12-0EB7-4FB0-897D-4B5D34EA2B38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406C-F1F4-48A8-BE1F-B59304F42794}">
  <dimension ref="A1:O20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  <row r="20" spans="1:1">
      <c r="A20" t="s">
        <v>303</v>
      </c>
    </row>
  </sheetData>
  <hyperlinks>
    <hyperlink ref="O1" location="Índice!A1" display="Volver al índice" xr:uid="{6059C5C6-874B-4FE1-B2B4-C1A034B14109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A09B-24FF-4152-8E49-4EE4598DD299}">
  <sheetPr>
    <tabColor rgb="FF29C5D1"/>
  </sheetPr>
  <dimension ref="A1:M12"/>
  <sheetViews>
    <sheetView workbookViewId="0">
      <selection activeCell="M1" sqref="M1"/>
    </sheetView>
  </sheetViews>
  <sheetFormatPr defaultColWidth="10.85546875" defaultRowHeight="14.45"/>
  <cols>
    <col min="1" max="5" width="15.5703125" style="91" customWidth="1"/>
    <col min="6" max="12" width="10.85546875" style="91"/>
    <col min="13" max="13" width="13.42578125" style="91" bestFit="1" customWidth="1"/>
    <col min="14" max="16384" width="10.85546875" style="91"/>
  </cols>
  <sheetData>
    <row r="1" spans="1:13" ht="21">
      <c r="A1" s="109" t="s">
        <v>304</v>
      </c>
      <c r="M1" s="107" t="s">
        <v>85</v>
      </c>
    </row>
    <row r="2" spans="1:13" ht="15.95" thickBot="1">
      <c r="A2" s="108" t="s">
        <v>305</v>
      </c>
    </row>
    <row r="3" spans="1:13" ht="15" thickTop="1">
      <c r="A3" s="229" t="s">
        <v>182</v>
      </c>
      <c r="B3" s="229" t="s">
        <v>306</v>
      </c>
      <c r="C3" s="229" t="s">
        <v>307</v>
      </c>
      <c r="D3" s="229" t="s">
        <v>308</v>
      </c>
      <c r="E3" s="229"/>
    </row>
    <row r="4" spans="1:13">
      <c r="A4" s="230"/>
      <c r="B4" s="230"/>
      <c r="C4" s="230"/>
      <c r="D4" s="200" t="s">
        <v>309</v>
      </c>
      <c r="E4" s="200" t="s">
        <v>310</v>
      </c>
    </row>
    <row r="5" spans="1:13">
      <c r="A5" s="40">
        <v>2007</v>
      </c>
      <c r="B5" s="114">
        <v>323.08</v>
      </c>
      <c r="C5" s="114">
        <v>9059.9599999999991</v>
      </c>
      <c r="D5" s="114">
        <f>(B5/B$5)*100</f>
        <v>100</v>
      </c>
      <c r="E5" s="114">
        <f>(C5/C$5)*100</f>
        <v>100</v>
      </c>
      <c r="G5" s="40"/>
      <c r="H5" s="40"/>
    </row>
    <row r="6" spans="1:13">
      <c r="A6" s="40">
        <v>2008</v>
      </c>
      <c r="B6" s="114">
        <v>164.29</v>
      </c>
      <c r="C6" s="114">
        <v>12009.89</v>
      </c>
      <c r="D6" s="114">
        <f t="shared" ref="D6:E11" si="0">(B6/B$5)*100</f>
        <v>50.851182369691713</v>
      </c>
      <c r="E6" s="114">
        <f t="shared" si="0"/>
        <v>132.5600775279361</v>
      </c>
      <c r="G6" s="40"/>
      <c r="H6" s="40"/>
    </row>
    <row r="7" spans="1:13">
      <c r="A7" s="40">
        <v>2009</v>
      </c>
      <c r="B7" s="114">
        <v>110.93</v>
      </c>
      <c r="C7" s="114">
        <v>110.93</v>
      </c>
      <c r="D7" s="114">
        <f t="shared" si="0"/>
        <v>34.33514918905535</v>
      </c>
      <c r="E7" s="114">
        <f t="shared" si="0"/>
        <v>1.2243983417145332</v>
      </c>
      <c r="G7" s="40"/>
      <c r="H7" s="40"/>
    </row>
    <row r="8" spans="1:13">
      <c r="A8" s="40">
        <v>2010</v>
      </c>
      <c r="B8" s="114">
        <v>85.6</v>
      </c>
      <c r="C8" s="114">
        <v>10059.52</v>
      </c>
      <c r="D8" s="114">
        <f t="shared" si="0"/>
        <v>26.494985762040361</v>
      </c>
      <c r="E8" s="114">
        <f t="shared" si="0"/>
        <v>111.03271979125738</v>
      </c>
      <c r="G8" s="40"/>
      <c r="H8" s="40"/>
    </row>
    <row r="9" spans="1:13">
      <c r="A9" s="40">
        <v>2011</v>
      </c>
      <c r="B9" s="114">
        <v>117.24</v>
      </c>
      <c r="C9" s="114">
        <v>1793.11</v>
      </c>
      <c r="D9" s="114">
        <f t="shared" si="0"/>
        <v>36.2882258264207</v>
      </c>
      <c r="E9" s="114">
        <f t="shared" si="0"/>
        <v>19.791588483834367</v>
      </c>
      <c r="G9" s="40"/>
      <c r="H9" s="40"/>
    </row>
    <row r="10" spans="1:13">
      <c r="A10" s="40">
        <v>2012</v>
      </c>
      <c r="B10" s="114">
        <v>200.65</v>
      </c>
      <c r="C10" s="114">
        <v>852.48</v>
      </c>
      <c r="D10" s="114">
        <f t="shared" si="0"/>
        <v>62.105360901324758</v>
      </c>
      <c r="E10" s="114">
        <f t="shared" si="0"/>
        <v>9.4093130653998482</v>
      </c>
      <c r="G10" s="40"/>
      <c r="H10" s="40"/>
    </row>
    <row r="11" spans="1:13" ht="15" thickBot="1">
      <c r="A11" s="110">
        <v>2013</v>
      </c>
      <c r="B11" s="115">
        <v>58.22</v>
      </c>
      <c r="C11" s="115">
        <v>1078.97</v>
      </c>
      <c r="D11" s="115">
        <f t="shared" si="0"/>
        <v>18.020304568527919</v>
      </c>
      <c r="E11" s="115">
        <f t="shared" si="0"/>
        <v>11.909213727212926</v>
      </c>
      <c r="G11" s="40"/>
      <c r="H11" s="40"/>
    </row>
    <row r="12" spans="1:13" ht="15" thickTop="1">
      <c r="A12" s="91" t="s">
        <v>311</v>
      </c>
    </row>
  </sheetData>
  <mergeCells count="4">
    <mergeCell ref="D3:E3"/>
    <mergeCell ref="A3:A4"/>
    <mergeCell ref="B3:B4"/>
    <mergeCell ref="C3:C4"/>
  </mergeCells>
  <hyperlinks>
    <hyperlink ref="M1" location="Índice!A1" display="Volver al índice" xr:uid="{C0FFACF5-8E14-451C-9737-26559A2C6366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0388-B0DD-44CC-A805-20D17561B319}">
  <dimension ref="A1:O19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  <row r="19" spans="1:1">
      <c r="A19" t="s">
        <v>312</v>
      </c>
    </row>
  </sheetData>
  <hyperlinks>
    <hyperlink ref="O1" location="Índice!A1" display="Volver al índice" xr:uid="{D43503CA-5DC3-4739-9905-F715E0C25379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EE22-0C20-46A7-B7B1-EE4E977037A2}">
  <sheetPr>
    <tabColor rgb="FF29C5D1"/>
  </sheetPr>
  <dimension ref="A1:L7"/>
  <sheetViews>
    <sheetView workbookViewId="0">
      <selection activeCell="L1" sqref="L1"/>
    </sheetView>
  </sheetViews>
  <sheetFormatPr defaultColWidth="10.85546875" defaultRowHeight="14.45"/>
  <cols>
    <col min="1" max="4" width="15.5703125" style="48" customWidth="1"/>
    <col min="5" max="5" width="17.140625" style="48" customWidth="1"/>
    <col min="6" max="11" width="10.85546875" style="48"/>
    <col min="12" max="12" width="13.42578125" style="48" bestFit="1" customWidth="1"/>
    <col min="13" max="16384" width="10.85546875" style="48"/>
  </cols>
  <sheetData>
    <row r="1" spans="1:12" ht="21">
      <c r="A1" s="50" t="s">
        <v>313</v>
      </c>
      <c r="L1" s="107" t="s">
        <v>85</v>
      </c>
    </row>
    <row r="2" spans="1:12" ht="15.95" thickBot="1">
      <c r="A2" s="51" t="s">
        <v>314</v>
      </c>
    </row>
    <row r="3" spans="1:12" s="59" customFormat="1" ht="44.1" thickTop="1">
      <c r="A3" s="47" t="s">
        <v>315</v>
      </c>
      <c r="B3" s="47" t="s">
        <v>316</v>
      </c>
      <c r="C3" s="47" t="s">
        <v>317</v>
      </c>
      <c r="D3" s="47" t="s">
        <v>318</v>
      </c>
    </row>
    <row r="4" spans="1:12">
      <c r="A4" s="72">
        <v>1990</v>
      </c>
      <c r="B4" s="72">
        <v>10.7</v>
      </c>
      <c r="C4" s="72">
        <v>6.1</v>
      </c>
      <c r="D4" s="72">
        <v>6.1</v>
      </c>
    </row>
    <row r="5" spans="1:12">
      <c r="A5" s="72">
        <v>2006</v>
      </c>
      <c r="B5" s="72">
        <v>21.5</v>
      </c>
      <c r="C5" s="72">
        <v>12.9</v>
      </c>
      <c r="D5" s="72">
        <v>8.4</v>
      </c>
    </row>
    <row r="6" spans="1:12" ht="15" thickBot="1">
      <c r="A6" s="75">
        <v>2016</v>
      </c>
      <c r="B6" s="75">
        <v>29.1</v>
      </c>
      <c r="C6" s="75">
        <v>18</v>
      </c>
      <c r="D6" s="75">
        <v>9.6</v>
      </c>
    </row>
    <row r="7" spans="1:12" ht="15" thickTop="1">
      <c r="A7" s="48" t="s">
        <v>319</v>
      </c>
    </row>
  </sheetData>
  <hyperlinks>
    <hyperlink ref="L1" location="Índice!A1" display="Volver al índice" xr:uid="{54A65A8F-BD26-4BC6-AFDD-4DE116989E1E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34B6-641B-4D79-997D-058D7FA0C4E3}">
  <sheetPr>
    <tabColor rgb="FF29C5D1"/>
  </sheetPr>
  <dimension ref="A1:L11"/>
  <sheetViews>
    <sheetView workbookViewId="0">
      <selection activeCell="L1" sqref="L1"/>
    </sheetView>
  </sheetViews>
  <sheetFormatPr defaultColWidth="11.42578125" defaultRowHeight="14.45"/>
  <cols>
    <col min="2" max="2" width="18.42578125" customWidth="1"/>
    <col min="3" max="3" width="18.5703125" customWidth="1"/>
    <col min="4" max="4" width="17" customWidth="1"/>
    <col min="5" max="5" width="19.85546875" customWidth="1"/>
    <col min="6" max="6" width="16.42578125" customWidth="1"/>
    <col min="12" max="12" width="13.42578125" bestFit="1" customWidth="1"/>
  </cols>
  <sheetData>
    <row r="1" spans="1:12" ht="21">
      <c r="A1" s="109" t="s">
        <v>320</v>
      </c>
      <c r="B1" s="91"/>
      <c r="C1" s="109"/>
      <c r="D1" s="91"/>
      <c r="E1" s="109"/>
      <c r="F1" s="91"/>
      <c r="L1" s="107" t="s">
        <v>85</v>
      </c>
    </row>
    <row r="2" spans="1:12" ht="15.95" thickBot="1">
      <c r="A2" s="108" t="s">
        <v>321</v>
      </c>
      <c r="B2" s="91"/>
      <c r="C2" s="108"/>
      <c r="D2" s="91"/>
      <c r="E2" s="108"/>
      <c r="F2" s="91"/>
    </row>
    <row r="3" spans="1:12" ht="15" thickTop="1">
      <c r="A3" s="229" t="s">
        <v>182</v>
      </c>
      <c r="B3" s="229" t="s">
        <v>306</v>
      </c>
      <c r="C3" s="229" t="s">
        <v>307</v>
      </c>
      <c r="D3" s="229" t="s">
        <v>322</v>
      </c>
      <c r="E3" s="229" t="s">
        <v>323</v>
      </c>
      <c r="F3" s="229" t="s">
        <v>310</v>
      </c>
    </row>
    <row r="4" spans="1:12">
      <c r="A4" s="230">
        <v>2007</v>
      </c>
      <c r="B4" s="230">
        <v>323.08</v>
      </c>
      <c r="C4" s="230">
        <v>9059.9599999999991</v>
      </c>
      <c r="D4" s="230">
        <v>20104890</v>
      </c>
      <c r="E4" s="230">
        <f>(B4/D4)*100</f>
        <v>1.6069722341181673E-3</v>
      </c>
      <c r="F4" s="230">
        <f>(C4/D4)*100</f>
        <v>4.506346465959276E-2</v>
      </c>
      <c r="H4" s="15"/>
    </row>
    <row r="5" spans="1:12">
      <c r="A5" s="118">
        <v>2008</v>
      </c>
      <c r="B5" s="119">
        <v>164.29</v>
      </c>
      <c r="C5" s="119">
        <v>12009.89</v>
      </c>
      <c r="D5" s="120">
        <v>21430950</v>
      </c>
      <c r="E5" s="123">
        <f t="shared" ref="E5:E10" si="0">(B5/D5)*100</f>
        <v>7.6660157389196455E-4</v>
      </c>
      <c r="F5" s="123">
        <f t="shared" ref="F5:F10" si="1">(C5/D5)*100</f>
        <v>5.6039932900781346E-2</v>
      </c>
      <c r="H5" s="15"/>
    </row>
    <row r="6" spans="1:12">
      <c r="A6" s="40">
        <v>2009</v>
      </c>
      <c r="B6" s="114">
        <v>110.93</v>
      </c>
      <c r="C6" s="114">
        <v>110.93</v>
      </c>
      <c r="D6" s="121">
        <v>20661030</v>
      </c>
      <c r="E6" s="124">
        <f t="shared" si="0"/>
        <v>5.3690450088887155E-4</v>
      </c>
      <c r="F6" s="124">
        <f t="shared" si="1"/>
        <v>5.3690450088887155E-4</v>
      </c>
      <c r="H6" s="15"/>
    </row>
    <row r="7" spans="1:12">
      <c r="A7" s="40">
        <v>2010</v>
      </c>
      <c r="B7" s="114">
        <v>85.6</v>
      </c>
      <c r="C7" s="114">
        <v>10059.52</v>
      </c>
      <c r="D7" s="121">
        <v>21418330</v>
      </c>
      <c r="E7" s="124">
        <f t="shared" si="0"/>
        <v>3.99657676392137E-4</v>
      </c>
      <c r="F7" s="124">
        <f t="shared" si="1"/>
        <v>4.6966873701170919E-2</v>
      </c>
      <c r="H7" s="15"/>
    </row>
    <row r="8" spans="1:12">
      <c r="A8" s="40">
        <v>2011</v>
      </c>
      <c r="B8" s="114">
        <v>117.24</v>
      </c>
      <c r="C8" s="114">
        <v>1793.11</v>
      </c>
      <c r="D8" s="121">
        <v>23139040</v>
      </c>
      <c r="E8" s="124">
        <f t="shared" si="0"/>
        <v>5.0667616288316189E-4</v>
      </c>
      <c r="F8" s="124">
        <f t="shared" si="1"/>
        <v>7.7492843264024783E-3</v>
      </c>
      <c r="H8" s="15"/>
    </row>
    <row r="9" spans="1:12">
      <c r="A9" s="40">
        <v>2012</v>
      </c>
      <c r="B9" s="114">
        <v>200.65</v>
      </c>
      <c r="C9" s="114">
        <v>852.48</v>
      </c>
      <c r="D9" s="121">
        <v>23813600</v>
      </c>
      <c r="E9" s="124">
        <f t="shared" si="0"/>
        <v>8.425857493197166E-4</v>
      </c>
      <c r="F9" s="124">
        <f t="shared" si="1"/>
        <v>3.5798031377028252E-3</v>
      </c>
      <c r="H9" s="15"/>
    </row>
    <row r="10" spans="1:12" ht="15" thickBot="1">
      <c r="A10" s="110">
        <v>2013</v>
      </c>
      <c r="B10" s="115">
        <v>58.22</v>
      </c>
      <c r="C10" s="115">
        <v>1078.97</v>
      </c>
      <c r="D10" s="122">
        <v>24350930</v>
      </c>
      <c r="E10" s="125">
        <f t="shared" si="0"/>
        <v>2.390873777716087E-4</v>
      </c>
      <c r="F10" s="125">
        <f t="shared" si="1"/>
        <v>4.4309190655141308E-3</v>
      </c>
      <c r="H10" s="15"/>
    </row>
    <row r="11" spans="1:12" ht="15" thickTop="1">
      <c r="A11" s="117" t="s">
        <v>324</v>
      </c>
    </row>
  </sheetData>
  <mergeCells count="6">
    <mergeCell ref="F3:F4"/>
    <mergeCell ref="A3:A4"/>
    <mergeCell ref="B3:B4"/>
    <mergeCell ref="C3:C4"/>
    <mergeCell ref="D3:D4"/>
    <mergeCell ref="E3:E4"/>
  </mergeCells>
  <hyperlinks>
    <hyperlink ref="L1" location="Índice!A1" display="Volver al índice" xr:uid="{62BA2457-48BB-4724-9870-2F5B3113D785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FEC4-28A6-4CCC-9D7D-E94D1A7F8592}">
  <sheetPr>
    <tabColor rgb="FF29C5D1"/>
  </sheetPr>
  <dimension ref="A1:O36"/>
  <sheetViews>
    <sheetView workbookViewId="0">
      <selection activeCell="O1" sqref="O1"/>
    </sheetView>
  </sheetViews>
  <sheetFormatPr defaultColWidth="10.85546875" defaultRowHeight="14.45"/>
  <cols>
    <col min="1" max="1" width="14.140625" style="48" customWidth="1"/>
    <col min="2" max="14" width="10.85546875" style="48"/>
    <col min="15" max="15" width="13.42578125" style="48" bestFit="1" customWidth="1"/>
    <col min="16" max="16384" width="10.85546875" style="48"/>
  </cols>
  <sheetData>
    <row r="1" spans="1:15" ht="21">
      <c r="A1" s="71" t="s">
        <v>325</v>
      </c>
      <c r="B1" s="116"/>
      <c r="C1" s="116"/>
      <c r="D1" s="116"/>
      <c r="E1" s="116"/>
      <c r="F1" s="116"/>
      <c r="G1" s="116"/>
      <c r="H1" s="116"/>
      <c r="I1" s="116"/>
      <c r="J1" s="116"/>
      <c r="O1" s="107" t="s">
        <v>85</v>
      </c>
    </row>
    <row r="2" spans="1:15" ht="15.95" thickBot="1">
      <c r="A2" s="51" t="s">
        <v>326</v>
      </c>
    </row>
    <row r="3" spans="1:15" ht="30" customHeight="1" thickTop="1">
      <c r="A3" s="220" t="s">
        <v>327</v>
      </c>
      <c r="B3" s="220"/>
      <c r="C3" s="220"/>
      <c r="D3" s="220"/>
      <c r="E3" s="220"/>
      <c r="F3" s="220"/>
      <c r="G3" s="220"/>
      <c r="H3" s="220"/>
      <c r="I3" s="213" t="s">
        <v>328</v>
      </c>
      <c r="J3" s="213"/>
    </row>
    <row r="4" spans="1:15" ht="16.5">
      <c r="A4" s="198" t="s">
        <v>182</v>
      </c>
      <c r="B4" s="198" t="s">
        <v>329</v>
      </c>
      <c r="C4" s="198" t="s">
        <v>330</v>
      </c>
      <c r="D4" s="198" t="s">
        <v>331</v>
      </c>
      <c r="E4" s="198" t="s">
        <v>332</v>
      </c>
      <c r="F4" s="198" t="s">
        <v>333</v>
      </c>
      <c r="G4" s="201" t="s">
        <v>334</v>
      </c>
      <c r="H4" s="201" t="s">
        <v>335</v>
      </c>
      <c r="I4" s="201" t="s">
        <v>336</v>
      </c>
      <c r="J4" s="201" t="s">
        <v>337</v>
      </c>
    </row>
    <row r="5" spans="1:15">
      <c r="A5" s="49">
        <v>1990</v>
      </c>
      <c r="B5" s="54">
        <v>5.9676</v>
      </c>
      <c r="C5" s="54">
        <v>6.3093000000000004</v>
      </c>
      <c r="D5" s="54">
        <v>2.6</v>
      </c>
      <c r="E5" s="54">
        <v>3</v>
      </c>
      <c r="F5" s="54">
        <v>1.8472</v>
      </c>
      <c r="G5" s="54">
        <v>0.37319999999999998</v>
      </c>
      <c r="H5" s="54">
        <v>0.41039999999999999</v>
      </c>
      <c r="I5" s="54">
        <v>4.71</v>
      </c>
      <c r="J5" s="54" t="s">
        <v>338</v>
      </c>
    </row>
    <row r="6" spans="1:15">
      <c r="A6" s="49">
        <v>1991</v>
      </c>
      <c r="B6" s="54">
        <v>6.2779999999999996</v>
      </c>
      <c r="C6" s="54">
        <v>6.5545</v>
      </c>
      <c r="D6" s="54">
        <v>2.7336999999999998</v>
      </c>
      <c r="E6" s="54">
        <v>3.1158000000000001</v>
      </c>
      <c r="F6" s="54">
        <v>1.9003000000000001</v>
      </c>
      <c r="G6" s="54">
        <v>0.37490000000000001</v>
      </c>
      <c r="H6" s="54">
        <v>0.41199999999999998</v>
      </c>
      <c r="I6" s="54">
        <v>5.23</v>
      </c>
      <c r="J6" s="54">
        <v>3.58</v>
      </c>
    </row>
    <row r="7" spans="1:15">
      <c r="A7" s="49">
        <v>1992</v>
      </c>
      <c r="B7" s="54">
        <v>6.6045999999999996</v>
      </c>
      <c r="C7" s="54">
        <v>6.8090999999999999</v>
      </c>
      <c r="D7" s="54">
        <v>2.8742999999999999</v>
      </c>
      <c r="E7" s="54">
        <v>3.2361</v>
      </c>
      <c r="F7" s="54">
        <v>1.9549000000000001</v>
      </c>
      <c r="G7" s="54">
        <v>0.37659999999999999</v>
      </c>
      <c r="H7" s="54">
        <v>0.41360000000000002</v>
      </c>
      <c r="I7" s="54">
        <v>5.75</v>
      </c>
      <c r="J7" s="54">
        <v>7.54</v>
      </c>
    </row>
    <row r="8" spans="1:15">
      <c r="A8" s="49">
        <v>1993</v>
      </c>
      <c r="B8" s="54">
        <v>6.9481999999999999</v>
      </c>
      <c r="C8" s="54">
        <v>7.0736999999999997</v>
      </c>
      <c r="D8" s="54">
        <v>3.0221</v>
      </c>
      <c r="E8" s="54">
        <v>3.3611</v>
      </c>
      <c r="F8" s="54">
        <v>2.0110999999999999</v>
      </c>
      <c r="G8" s="54">
        <v>0.37840000000000001</v>
      </c>
      <c r="H8" s="54">
        <v>0.41510000000000002</v>
      </c>
      <c r="I8" s="54">
        <v>6.27</v>
      </c>
      <c r="J8" s="54">
        <v>7.37</v>
      </c>
    </row>
    <row r="9" spans="1:15">
      <c r="A9" s="49">
        <v>1994</v>
      </c>
      <c r="B9" s="54">
        <v>7.3095999999999997</v>
      </c>
      <c r="C9" s="54">
        <v>7.3484999999999996</v>
      </c>
      <c r="D9" s="54">
        <v>3.1775000000000002</v>
      </c>
      <c r="E9" s="54">
        <v>3.4908999999999999</v>
      </c>
      <c r="F9" s="54">
        <v>2.0689000000000002</v>
      </c>
      <c r="G9" s="54">
        <v>0.38009999999999999</v>
      </c>
      <c r="H9" s="54">
        <v>0.41670000000000001</v>
      </c>
      <c r="I9" s="54">
        <v>6.8</v>
      </c>
      <c r="J9" s="54">
        <v>6.05</v>
      </c>
    </row>
    <row r="10" spans="1:15">
      <c r="A10" s="49">
        <v>1995</v>
      </c>
      <c r="B10" s="54">
        <v>7.6898999999999997</v>
      </c>
      <c r="C10" s="54">
        <v>7.6341000000000001</v>
      </c>
      <c r="D10" s="54">
        <v>3.3409</v>
      </c>
      <c r="E10" s="54">
        <v>3.6255999999999999</v>
      </c>
      <c r="F10" s="54">
        <v>2.1284000000000001</v>
      </c>
      <c r="G10" s="54">
        <v>0.38190000000000002</v>
      </c>
      <c r="H10" s="54">
        <v>0.41830000000000001</v>
      </c>
      <c r="I10" s="54">
        <v>7.32</v>
      </c>
      <c r="J10" s="54">
        <v>6.4</v>
      </c>
    </row>
    <row r="11" spans="1:15">
      <c r="A11" s="49">
        <v>1996</v>
      </c>
      <c r="B11" s="54">
        <v>8.0899000000000001</v>
      </c>
      <c r="C11" s="54">
        <v>7.9306999999999999</v>
      </c>
      <c r="D11" s="54">
        <v>3.5127000000000002</v>
      </c>
      <c r="E11" s="54">
        <v>3.7656000000000001</v>
      </c>
      <c r="F11" s="54">
        <v>2.1896</v>
      </c>
      <c r="G11" s="54">
        <v>0.38369999999999999</v>
      </c>
      <c r="H11" s="54">
        <v>0.4199</v>
      </c>
      <c r="I11" s="54">
        <v>7.85</v>
      </c>
      <c r="J11" s="54">
        <v>1.71</v>
      </c>
    </row>
    <row r="12" spans="1:15">
      <c r="A12" s="49">
        <v>1997</v>
      </c>
      <c r="B12" s="54">
        <v>8.5106999999999999</v>
      </c>
      <c r="C12" s="54">
        <v>8.2387999999999995</v>
      </c>
      <c r="D12" s="54">
        <v>3.6934</v>
      </c>
      <c r="E12" s="54">
        <v>3.911</v>
      </c>
      <c r="F12" s="54">
        <v>2.2524999999999999</v>
      </c>
      <c r="G12" s="54">
        <v>0.38540000000000002</v>
      </c>
      <c r="H12" s="54">
        <v>0.42149999999999999</v>
      </c>
      <c r="I12" s="54">
        <v>8.3800000000000008</v>
      </c>
      <c r="J12" s="54">
        <v>4.25</v>
      </c>
    </row>
    <row r="13" spans="1:15">
      <c r="A13" s="49">
        <v>1998</v>
      </c>
      <c r="B13" s="54">
        <v>8.9535</v>
      </c>
      <c r="C13" s="54">
        <v>8.5588999999999995</v>
      </c>
      <c r="D13" s="54">
        <v>3.8833000000000002</v>
      </c>
      <c r="E13" s="54">
        <v>4.0620000000000003</v>
      </c>
      <c r="F13" s="54">
        <v>2.3172000000000001</v>
      </c>
      <c r="G13" s="54">
        <v>0.38719999999999999</v>
      </c>
      <c r="H13" s="54">
        <v>0.42309999999999998</v>
      </c>
      <c r="I13" s="54">
        <v>8.9</v>
      </c>
      <c r="J13" s="54">
        <v>3.75</v>
      </c>
    </row>
    <row r="14" spans="1:15">
      <c r="A14" s="49">
        <v>1999</v>
      </c>
      <c r="B14" s="54">
        <v>9.4192</v>
      </c>
      <c r="C14" s="54">
        <v>8.8915000000000006</v>
      </c>
      <c r="D14" s="54">
        <v>4.0830000000000002</v>
      </c>
      <c r="E14" s="54">
        <v>4.2188999999999997</v>
      </c>
      <c r="F14" s="54">
        <v>2.3837999999999999</v>
      </c>
      <c r="G14" s="54">
        <v>0.38900000000000001</v>
      </c>
      <c r="H14" s="54">
        <v>0.42470000000000002</v>
      </c>
      <c r="I14" s="54">
        <v>9.43</v>
      </c>
      <c r="J14" s="54">
        <v>3.45</v>
      </c>
    </row>
    <row r="15" spans="1:15">
      <c r="A15" s="49">
        <v>2000</v>
      </c>
      <c r="B15" s="54">
        <v>9.9092000000000002</v>
      </c>
      <c r="C15" s="54">
        <v>3.2370000000000001</v>
      </c>
      <c r="D15" s="54">
        <v>4.2930000000000001</v>
      </c>
      <c r="E15" s="54">
        <v>4.3817000000000004</v>
      </c>
      <c r="F15" s="54">
        <v>2.4523000000000001</v>
      </c>
      <c r="G15" s="54">
        <v>0.39079999999999998</v>
      </c>
      <c r="H15" s="54">
        <v>0.42630000000000001</v>
      </c>
      <c r="I15" s="54">
        <v>9.9499999999999993</v>
      </c>
      <c r="J15" s="54">
        <v>2.15</v>
      </c>
    </row>
    <row r="16" spans="1:15">
      <c r="A16" s="49">
        <v>2001</v>
      </c>
      <c r="B16" s="54">
        <v>10.4247</v>
      </c>
      <c r="C16" s="54">
        <v>9.5959000000000003</v>
      </c>
      <c r="D16" s="54">
        <v>4.5137</v>
      </c>
      <c r="E16" s="54">
        <v>4.5509000000000004</v>
      </c>
      <c r="F16" s="54">
        <v>2.5228000000000002</v>
      </c>
      <c r="G16" s="54">
        <v>0.39269999999999999</v>
      </c>
      <c r="H16" s="54">
        <v>0.4279</v>
      </c>
      <c r="I16" s="54">
        <v>10.48</v>
      </c>
      <c r="J16" s="54">
        <v>1.71</v>
      </c>
    </row>
    <row r="17" spans="1:10">
      <c r="A17" s="49">
        <v>2002</v>
      </c>
      <c r="B17" s="54">
        <v>10.967000000000001</v>
      </c>
      <c r="C17" s="54">
        <v>9.9687000000000001</v>
      </c>
      <c r="D17" s="54">
        <v>4.7458999999999998</v>
      </c>
      <c r="E17" s="54">
        <v>4.7266000000000004</v>
      </c>
      <c r="F17" s="54">
        <v>2.5952999999999999</v>
      </c>
      <c r="G17" s="54">
        <v>0.39450000000000002</v>
      </c>
      <c r="H17" s="54">
        <v>0.42959999999999998</v>
      </c>
      <c r="I17" s="54">
        <v>11</v>
      </c>
      <c r="J17" s="54">
        <v>2.34</v>
      </c>
    </row>
    <row r="18" spans="1:10">
      <c r="A18" s="49">
        <v>2003</v>
      </c>
      <c r="B18" s="54">
        <v>11.5375</v>
      </c>
      <c r="C18" s="54">
        <v>10.3561</v>
      </c>
      <c r="D18" s="54">
        <v>4.9898999999999996</v>
      </c>
      <c r="E18" s="54">
        <v>4.9090999999999996</v>
      </c>
      <c r="F18" s="54">
        <v>2.6699000000000002</v>
      </c>
      <c r="G18" s="54">
        <v>0.39629999999999999</v>
      </c>
      <c r="H18" s="54">
        <v>0.43120000000000003</v>
      </c>
      <c r="I18" s="54">
        <v>11.52</v>
      </c>
      <c r="J18" s="54">
        <v>2.2999999999999998</v>
      </c>
    </row>
    <row r="19" spans="1:10">
      <c r="A19" s="49">
        <v>2004</v>
      </c>
      <c r="B19" s="54">
        <v>12.137600000000001</v>
      </c>
      <c r="C19" s="54">
        <v>10.7584</v>
      </c>
      <c r="D19" s="54">
        <v>5.2465000000000002</v>
      </c>
      <c r="E19" s="54">
        <v>5.0987</v>
      </c>
      <c r="F19" s="54">
        <v>2.7467000000000001</v>
      </c>
      <c r="G19" s="54">
        <v>0.39810000000000001</v>
      </c>
      <c r="H19" s="54">
        <v>0.43280000000000002</v>
      </c>
      <c r="I19" s="54">
        <v>12.03</v>
      </c>
      <c r="J19" s="54">
        <v>1.85</v>
      </c>
    </row>
    <row r="20" spans="1:10">
      <c r="A20" s="49">
        <v>2005</v>
      </c>
      <c r="B20" s="54">
        <v>12.769</v>
      </c>
      <c r="C20" s="54">
        <v>11.176399999999999</v>
      </c>
      <c r="D20" s="54">
        <v>5.5163000000000002</v>
      </c>
      <c r="E20" s="54">
        <v>5.2954999999999997</v>
      </c>
      <c r="F20" s="54">
        <v>2.8256000000000001</v>
      </c>
      <c r="G20" s="54">
        <v>0.4</v>
      </c>
      <c r="H20" s="54">
        <v>0.4345</v>
      </c>
      <c r="I20" s="54">
        <v>12.55</v>
      </c>
      <c r="J20" s="54">
        <v>3.56</v>
      </c>
    </row>
    <row r="21" spans="1:10">
      <c r="A21" s="49">
        <v>2006</v>
      </c>
      <c r="B21" s="54">
        <v>13.433299999999999</v>
      </c>
      <c r="C21" s="54">
        <v>11.6107</v>
      </c>
      <c r="D21" s="54">
        <v>5.8</v>
      </c>
      <c r="E21" s="54">
        <v>5.5</v>
      </c>
      <c r="F21" s="54">
        <v>2.9068000000000001</v>
      </c>
      <c r="G21" s="54">
        <v>0.40179999999999999</v>
      </c>
      <c r="H21" s="54">
        <v>0.43609999999999999</v>
      </c>
      <c r="I21" s="54">
        <v>13.06</v>
      </c>
      <c r="J21" s="54">
        <v>3.91</v>
      </c>
    </row>
    <row r="22" spans="1:10">
      <c r="A22" s="49">
        <v>2007</v>
      </c>
      <c r="B22" s="54">
        <v>14.132</v>
      </c>
      <c r="C22" s="54">
        <v>12.0618</v>
      </c>
      <c r="D22" s="54">
        <v>6.0983000000000001</v>
      </c>
      <c r="E22" s="54">
        <v>5.7123999999999997</v>
      </c>
      <c r="F22" s="54">
        <v>2.9904000000000002</v>
      </c>
      <c r="G22" s="54">
        <v>2.9904000000000002</v>
      </c>
      <c r="H22" s="54">
        <v>2.9904000000000002</v>
      </c>
      <c r="I22" s="54">
        <v>13.57</v>
      </c>
      <c r="J22" s="54">
        <v>3.84</v>
      </c>
    </row>
    <row r="23" spans="1:10">
      <c r="A23" s="49">
        <v>2008</v>
      </c>
      <c r="B23" s="54">
        <v>14.8672</v>
      </c>
      <c r="C23" s="54">
        <v>12.5305</v>
      </c>
      <c r="D23" s="54">
        <v>6.4119000000000002</v>
      </c>
      <c r="E23" s="54">
        <v>5.9329000000000001</v>
      </c>
      <c r="F23" s="54">
        <v>3.0762999999999998</v>
      </c>
      <c r="G23" s="54">
        <v>2.9904000000000002</v>
      </c>
      <c r="H23" s="54">
        <v>2.9904000000000002</v>
      </c>
      <c r="I23" s="54">
        <v>14.08</v>
      </c>
      <c r="J23" s="54">
        <v>1.27</v>
      </c>
    </row>
    <row r="24" spans="1:10">
      <c r="A24" s="49">
        <v>2009</v>
      </c>
      <c r="B24" s="54">
        <v>13.433299999999999</v>
      </c>
      <c r="C24" s="54">
        <v>11.6107</v>
      </c>
      <c r="D24" s="54">
        <v>4.0199999999999996</v>
      </c>
      <c r="E24" s="54">
        <v>3.6</v>
      </c>
      <c r="F24" s="54">
        <v>2.9618000000000002</v>
      </c>
      <c r="G24" s="54">
        <v>0.27850000000000003</v>
      </c>
      <c r="H24" s="54">
        <v>0.28549999999999998</v>
      </c>
      <c r="I24" s="54">
        <v>3.12</v>
      </c>
      <c r="J24" s="54">
        <v>3.13</v>
      </c>
    </row>
    <row r="25" spans="1:10">
      <c r="A25" s="49">
        <v>2010</v>
      </c>
      <c r="B25" s="54">
        <v>14.132</v>
      </c>
      <c r="C25" s="54">
        <v>12.0618</v>
      </c>
      <c r="D25" s="54">
        <v>4.2267000000000001</v>
      </c>
      <c r="E25" s="54">
        <v>3.7389999999999999</v>
      </c>
      <c r="F25" s="54">
        <v>3.0468999999999999</v>
      </c>
      <c r="G25" s="54">
        <v>0.27979999999999999</v>
      </c>
      <c r="H25" s="54">
        <v>0.28660000000000002</v>
      </c>
      <c r="I25" s="54">
        <v>3.56</v>
      </c>
      <c r="J25" s="54">
        <v>1.37</v>
      </c>
    </row>
    <row r="26" spans="1:10">
      <c r="A26" s="49">
        <v>2011</v>
      </c>
      <c r="B26" s="54">
        <v>14.8672</v>
      </c>
      <c r="C26" s="54">
        <v>15.5305</v>
      </c>
      <c r="D26" s="54">
        <v>4.4440999999999997</v>
      </c>
      <c r="E26" s="54">
        <v>3.8834</v>
      </c>
      <c r="F26" s="54">
        <v>3.1345000000000001</v>
      </c>
      <c r="G26" s="54">
        <v>0.28110000000000002</v>
      </c>
      <c r="H26" s="54">
        <v>0.28760000000000002</v>
      </c>
      <c r="I26" s="54">
        <v>4</v>
      </c>
      <c r="J26" s="54">
        <v>2.2200000000000002</v>
      </c>
    </row>
    <row r="27" spans="1:10">
      <c r="A27" s="49">
        <v>2012</v>
      </c>
      <c r="B27" s="54">
        <v>15.640599999999999</v>
      </c>
      <c r="C27" s="54">
        <v>13.0174</v>
      </c>
      <c r="D27" s="54">
        <v>4.6726000000000001</v>
      </c>
      <c r="E27" s="54">
        <v>4.0332999999999997</v>
      </c>
      <c r="F27" s="54">
        <v>3.2246000000000001</v>
      </c>
      <c r="G27" s="54">
        <v>0.28239999999999998</v>
      </c>
      <c r="H27" s="54">
        <v>0.28870000000000001</v>
      </c>
      <c r="I27" s="54">
        <v>4.4400000000000004</v>
      </c>
      <c r="J27" s="54">
        <v>1.88</v>
      </c>
    </row>
    <row r="28" spans="1:10">
      <c r="A28" s="49">
        <v>2013</v>
      </c>
      <c r="B28" s="54">
        <v>16.4542</v>
      </c>
      <c r="C28" s="54">
        <v>13.523099999999999</v>
      </c>
      <c r="D28" s="54">
        <v>4.9128999999999996</v>
      </c>
      <c r="E28" s="54">
        <v>4.1890000000000001</v>
      </c>
      <c r="F28" s="54">
        <v>3.3172999999999999</v>
      </c>
      <c r="G28" s="54">
        <v>0.28370000000000001</v>
      </c>
      <c r="H28" s="54">
        <v>0.2898</v>
      </c>
      <c r="I28" s="54">
        <v>4.88</v>
      </c>
      <c r="J28" s="54">
        <v>1.85</v>
      </c>
    </row>
    <row r="29" spans="1:10">
      <c r="A29" s="49">
        <v>2014</v>
      </c>
      <c r="B29" s="54">
        <v>17.310099999999998</v>
      </c>
      <c r="C29" s="54">
        <v>14.0486</v>
      </c>
      <c r="D29" s="54">
        <v>5.1656000000000004</v>
      </c>
      <c r="E29" s="54">
        <v>4.3507999999999996</v>
      </c>
      <c r="F29" s="54">
        <v>3.4125999999999999</v>
      </c>
      <c r="G29" s="54">
        <v>0.28499999999999998</v>
      </c>
      <c r="H29" s="54">
        <v>0.29089999999999999</v>
      </c>
      <c r="I29" s="54">
        <v>5.31</v>
      </c>
      <c r="J29" s="54">
        <v>1.43</v>
      </c>
    </row>
    <row r="30" spans="1:10">
      <c r="A30" s="49">
        <v>2015</v>
      </c>
      <c r="B30" s="54">
        <v>18.210599999999999</v>
      </c>
      <c r="C30" s="54">
        <v>14.5944</v>
      </c>
      <c r="D30" s="54">
        <v>5.4311999999999996</v>
      </c>
      <c r="E30" s="54">
        <v>4.5186999999999999</v>
      </c>
      <c r="F30" s="54">
        <v>3.5106999999999999</v>
      </c>
      <c r="G30" s="54">
        <v>0.28654000000000002</v>
      </c>
      <c r="H30" s="54">
        <v>0.29199999999999998</v>
      </c>
      <c r="I30" s="54">
        <v>5.74</v>
      </c>
      <c r="J30" s="54">
        <v>2.46</v>
      </c>
    </row>
    <row r="31" spans="1:10" ht="15" thickBot="1">
      <c r="A31" s="56">
        <v>2016</v>
      </c>
      <c r="B31" s="57">
        <v>19.157900000000001</v>
      </c>
      <c r="C31" s="57">
        <v>15.1615</v>
      </c>
      <c r="D31" s="57">
        <v>5.7104999999999997</v>
      </c>
      <c r="E31" s="57">
        <v>4.6932</v>
      </c>
      <c r="F31" s="57">
        <v>3.6116000000000001</v>
      </c>
      <c r="G31" s="57">
        <v>0.28770000000000001</v>
      </c>
      <c r="H31" s="57">
        <v>0.29320000000000002</v>
      </c>
      <c r="I31" s="57">
        <v>6.17</v>
      </c>
      <c r="J31" s="57" t="s">
        <v>338</v>
      </c>
    </row>
    <row r="32" spans="1:10" ht="15" thickTop="1">
      <c r="A32" s="48" t="s">
        <v>339</v>
      </c>
    </row>
    <row r="33" spans="1:10" ht="16.5" customHeight="1">
      <c r="A33" s="232" t="s">
        <v>340</v>
      </c>
      <c r="B33" s="232"/>
      <c r="C33" s="232"/>
      <c r="D33" s="232"/>
      <c r="E33" s="232"/>
      <c r="F33" s="232"/>
      <c r="G33" s="232"/>
      <c r="H33" s="232"/>
      <c r="I33" s="232"/>
      <c r="J33" s="232"/>
    </row>
    <row r="34" spans="1:10">
      <c r="A34" s="232"/>
      <c r="B34" s="232"/>
      <c r="C34" s="232"/>
      <c r="D34" s="232"/>
      <c r="E34" s="232"/>
      <c r="F34" s="232"/>
      <c r="G34" s="232"/>
      <c r="H34" s="232"/>
      <c r="I34" s="232"/>
      <c r="J34" s="232"/>
    </row>
    <row r="35" spans="1:10">
      <c r="A35" s="232"/>
      <c r="B35" s="232"/>
      <c r="C35" s="232"/>
      <c r="D35" s="232"/>
      <c r="E35" s="232"/>
      <c r="F35" s="232"/>
      <c r="G35" s="232"/>
      <c r="H35" s="232"/>
      <c r="I35" s="232"/>
      <c r="J35" s="232"/>
    </row>
    <row r="36" spans="1:10">
      <c r="A36" s="232"/>
      <c r="B36" s="232"/>
      <c r="C36" s="232"/>
      <c r="D36" s="232"/>
      <c r="E36" s="232"/>
      <c r="F36" s="232"/>
      <c r="G36" s="232"/>
      <c r="H36" s="232"/>
      <c r="I36" s="232"/>
      <c r="J36" s="232"/>
    </row>
  </sheetData>
  <mergeCells count="3">
    <mergeCell ref="A3:H3"/>
    <mergeCell ref="I3:J3"/>
    <mergeCell ref="A33:J36"/>
  </mergeCells>
  <hyperlinks>
    <hyperlink ref="O1" location="Índice!A1" display="Volver al índice" xr:uid="{A249C22C-95EB-41D8-8845-E614D2C75AE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404B-3122-4F50-95B6-FBD90646720E}">
  <sheetPr>
    <tabColor rgb="FF29C5D1"/>
  </sheetPr>
  <dimension ref="A1:N73"/>
  <sheetViews>
    <sheetView workbookViewId="0">
      <selection activeCell="N1" sqref="N1"/>
    </sheetView>
  </sheetViews>
  <sheetFormatPr defaultColWidth="11.42578125" defaultRowHeight="14.45"/>
  <cols>
    <col min="1" max="1" width="10.85546875" style="15"/>
    <col min="2" max="2" width="12.28515625" bestFit="1" customWidth="1"/>
    <col min="4" max="4" width="12.42578125" bestFit="1" customWidth="1"/>
    <col min="14" max="14" width="13.42578125" bestFit="1" customWidth="1"/>
  </cols>
  <sheetData>
    <row r="1" spans="1:14" ht="21">
      <c r="A1" s="26" t="s">
        <v>93</v>
      </c>
      <c r="B1" s="24"/>
      <c r="C1" s="24"/>
      <c r="D1" s="24"/>
      <c r="E1" s="24"/>
      <c r="N1" s="107" t="s">
        <v>85</v>
      </c>
    </row>
    <row r="2" spans="1:14" ht="15.95" thickBot="1">
      <c r="A2" s="25" t="s">
        <v>94</v>
      </c>
      <c r="B2" s="23"/>
      <c r="C2" s="23"/>
      <c r="D2" s="23"/>
      <c r="E2" s="23"/>
    </row>
    <row r="3" spans="1:14" ht="15" thickTop="1">
      <c r="A3" s="27" t="s">
        <v>87</v>
      </c>
      <c r="B3" s="27" t="s">
        <v>95</v>
      </c>
      <c r="C3" s="27" t="s">
        <v>96</v>
      </c>
      <c r="D3" s="27" t="s">
        <v>97</v>
      </c>
      <c r="E3" s="28">
        <v>0.9</v>
      </c>
    </row>
    <row r="4" spans="1:14">
      <c r="A4" s="15">
        <v>1950</v>
      </c>
      <c r="B4" s="15">
        <v>35.56</v>
      </c>
      <c r="C4" s="15">
        <v>12.82</v>
      </c>
      <c r="D4" s="15">
        <f>+B4-C4</f>
        <v>22.740000000000002</v>
      </c>
      <c r="E4" s="15">
        <f>100-B4</f>
        <v>64.44</v>
      </c>
    </row>
    <row r="5" spans="1:14">
      <c r="A5" s="15">
        <v>1951</v>
      </c>
      <c r="B5" s="15">
        <v>34.22</v>
      </c>
      <c r="C5" s="15">
        <v>11.79</v>
      </c>
      <c r="D5" s="15">
        <f t="shared" ref="D5:D68" si="0">+B5-C5</f>
        <v>22.43</v>
      </c>
      <c r="E5" s="15">
        <f t="shared" ref="E5:E68" si="1">100-B5</f>
        <v>65.78</v>
      </c>
    </row>
    <row r="6" spans="1:14">
      <c r="A6" s="15">
        <v>1952</v>
      </c>
      <c r="B6" s="15">
        <v>33.21</v>
      </c>
      <c r="C6" s="15">
        <v>10.79</v>
      </c>
      <c r="D6" s="15">
        <f t="shared" si="0"/>
        <v>22.42</v>
      </c>
      <c r="E6" s="15">
        <f t="shared" si="1"/>
        <v>66.789999999999992</v>
      </c>
    </row>
    <row r="7" spans="1:14">
      <c r="A7" s="15">
        <v>1953</v>
      </c>
      <c r="B7" s="15">
        <v>32.31</v>
      </c>
      <c r="C7" s="15">
        <v>9.9</v>
      </c>
      <c r="D7" s="15">
        <f t="shared" si="0"/>
        <v>22.410000000000004</v>
      </c>
      <c r="E7" s="15">
        <f t="shared" si="1"/>
        <v>67.69</v>
      </c>
    </row>
    <row r="8" spans="1:14">
      <c r="A8" s="15">
        <v>1954</v>
      </c>
      <c r="B8" s="15">
        <v>33.64</v>
      </c>
      <c r="C8" s="15">
        <v>10.77</v>
      </c>
      <c r="D8" s="15">
        <f t="shared" si="0"/>
        <v>22.87</v>
      </c>
      <c r="E8" s="15">
        <f t="shared" si="1"/>
        <v>66.36</v>
      </c>
    </row>
    <row r="9" spans="1:14">
      <c r="A9" s="15">
        <v>1955</v>
      </c>
      <c r="B9" s="15">
        <v>33.94</v>
      </c>
      <c r="C9" s="15">
        <v>11.06</v>
      </c>
      <c r="D9" s="15">
        <f t="shared" si="0"/>
        <v>22.879999999999995</v>
      </c>
      <c r="E9" s="15">
        <f t="shared" si="1"/>
        <v>66.06</v>
      </c>
    </row>
    <row r="10" spans="1:14">
      <c r="A10" s="15">
        <v>1956</v>
      </c>
      <c r="B10" s="15">
        <v>33.46</v>
      </c>
      <c r="C10" s="15">
        <v>10.67</v>
      </c>
      <c r="D10" s="15">
        <f t="shared" si="0"/>
        <v>22.79</v>
      </c>
      <c r="E10" s="15">
        <f t="shared" si="1"/>
        <v>66.539999999999992</v>
      </c>
    </row>
    <row r="11" spans="1:14">
      <c r="A11" s="15">
        <v>1957</v>
      </c>
      <c r="B11" s="15">
        <v>32.99</v>
      </c>
      <c r="C11" s="15">
        <v>10.16</v>
      </c>
      <c r="D11" s="15">
        <f t="shared" si="0"/>
        <v>22.830000000000002</v>
      </c>
      <c r="E11" s="15">
        <f t="shared" si="1"/>
        <v>67.009999999999991</v>
      </c>
    </row>
    <row r="12" spans="1:14">
      <c r="A12" s="15">
        <v>1958</v>
      </c>
      <c r="B12" s="15">
        <v>33.56</v>
      </c>
      <c r="C12" s="15">
        <v>10.210000000000001</v>
      </c>
      <c r="D12" s="15">
        <f t="shared" si="0"/>
        <v>23.35</v>
      </c>
      <c r="E12" s="15">
        <f t="shared" si="1"/>
        <v>66.44</v>
      </c>
    </row>
    <row r="13" spans="1:14">
      <c r="A13" s="15">
        <v>1959</v>
      </c>
      <c r="B13" s="15">
        <v>34</v>
      </c>
      <c r="C13" s="15">
        <v>10.65</v>
      </c>
      <c r="D13" s="15">
        <f t="shared" si="0"/>
        <v>23.35</v>
      </c>
      <c r="E13" s="15">
        <f t="shared" si="1"/>
        <v>66</v>
      </c>
    </row>
    <row r="14" spans="1:14">
      <c r="A14" s="15">
        <v>1960</v>
      </c>
      <c r="B14" s="15">
        <v>33.479999999999997</v>
      </c>
      <c r="C14" s="15">
        <v>10.029999999999999</v>
      </c>
      <c r="D14" s="15">
        <f t="shared" si="0"/>
        <v>23.449999999999996</v>
      </c>
      <c r="E14" s="15">
        <f t="shared" si="1"/>
        <v>66.52000000000001</v>
      </c>
    </row>
    <row r="15" spans="1:14">
      <c r="A15" s="15">
        <v>1961</v>
      </c>
      <c r="B15" s="15">
        <v>34.25</v>
      </c>
      <c r="C15" s="15">
        <v>10.64</v>
      </c>
      <c r="D15" s="15">
        <f t="shared" si="0"/>
        <v>23.61</v>
      </c>
      <c r="E15" s="15">
        <f t="shared" si="1"/>
        <v>65.75</v>
      </c>
    </row>
    <row r="16" spans="1:14">
      <c r="A16" s="15">
        <v>1962</v>
      </c>
      <c r="B16" s="15">
        <v>33.700000000000003</v>
      </c>
      <c r="C16" s="15">
        <v>9.9499999999999993</v>
      </c>
      <c r="D16" s="15">
        <f t="shared" si="0"/>
        <v>23.750000000000004</v>
      </c>
      <c r="E16" s="15">
        <f t="shared" si="1"/>
        <v>66.3</v>
      </c>
    </row>
    <row r="17" spans="1:5">
      <c r="A17" s="15">
        <v>1963</v>
      </c>
      <c r="B17" s="15">
        <v>33.78</v>
      </c>
      <c r="C17" s="15">
        <v>9.92</v>
      </c>
      <c r="D17" s="15">
        <f t="shared" si="0"/>
        <v>23.86</v>
      </c>
      <c r="E17" s="15">
        <f t="shared" si="1"/>
        <v>66.22</v>
      </c>
    </row>
    <row r="18" spans="1:5">
      <c r="A18" s="15">
        <v>1964</v>
      </c>
      <c r="B18" s="15">
        <v>34.42</v>
      </c>
      <c r="C18" s="15">
        <v>10.48</v>
      </c>
      <c r="D18" s="15">
        <f t="shared" si="0"/>
        <v>23.94</v>
      </c>
      <c r="E18" s="15">
        <f t="shared" si="1"/>
        <v>65.58</v>
      </c>
    </row>
    <row r="19" spans="1:5">
      <c r="A19" s="15">
        <v>1965</v>
      </c>
      <c r="B19" s="15">
        <v>34.78</v>
      </c>
      <c r="C19" s="15">
        <v>10.89</v>
      </c>
      <c r="D19" s="15">
        <f t="shared" si="0"/>
        <v>23.89</v>
      </c>
      <c r="E19" s="15">
        <f t="shared" si="1"/>
        <v>65.22</v>
      </c>
    </row>
    <row r="20" spans="1:5">
      <c r="A20" s="15">
        <v>1966</v>
      </c>
      <c r="B20" s="15">
        <v>33.67</v>
      </c>
      <c r="C20" s="15">
        <v>10.18</v>
      </c>
      <c r="D20" s="15">
        <f t="shared" si="0"/>
        <v>23.490000000000002</v>
      </c>
      <c r="E20" s="15">
        <f t="shared" si="1"/>
        <v>66.33</v>
      </c>
    </row>
    <row r="21" spans="1:5">
      <c r="A21" s="15">
        <v>1967</v>
      </c>
      <c r="B21" s="15">
        <v>34.44</v>
      </c>
      <c r="C21" s="15">
        <v>10.74</v>
      </c>
      <c r="D21" s="15">
        <f t="shared" si="0"/>
        <v>23.699999999999996</v>
      </c>
      <c r="E21" s="15">
        <f t="shared" si="1"/>
        <v>65.56</v>
      </c>
    </row>
    <row r="22" spans="1:5">
      <c r="A22" s="15">
        <v>1968</v>
      </c>
      <c r="B22" s="15">
        <v>34.85</v>
      </c>
      <c r="C22" s="15">
        <v>11.21</v>
      </c>
      <c r="D22" s="15">
        <f t="shared" si="0"/>
        <v>23.64</v>
      </c>
      <c r="E22" s="15">
        <f t="shared" si="1"/>
        <v>65.150000000000006</v>
      </c>
    </row>
    <row r="23" spans="1:5">
      <c r="A23" s="15">
        <v>1969</v>
      </c>
      <c r="B23" s="15">
        <v>33.93</v>
      </c>
      <c r="C23" s="15">
        <v>10.35</v>
      </c>
      <c r="D23" s="15">
        <f t="shared" si="0"/>
        <v>23.58</v>
      </c>
      <c r="E23" s="15">
        <f t="shared" si="1"/>
        <v>66.069999999999993</v>
      </c>
    </row>
    <row r="24" spans="1:5">
      <c r="A24" s="15">
        <v>1970</v>
      </c>
      <c r="B24" s="15">
        <v>32.630000000000003</v>
      </c>
      <c r="C24" s="15">
        <v>9.0299999999999994</v>
      </c>
      <c r="D24" s="15">
        <f t="shared" si="0"/>
        <v>23.6</v>
      </c>
      <c r="E24" s="15">
        <f t="shared" si="1"/>
        <v>67.37</v>
      </c>
    </row>
    <row r="25" spans="1:5">
      <c r="A25" s="15">
        <v>1971</v>
      </c>
      <c r="B25" s="15">
        <v>33.340000000000003</v>
      </c>
      <c r="C25" s="15">
        <v>9.4</v>
      </c>
      <c r="D25" s="15">
        <f t="shared" si="0"/>
        <v>23.940000000000005</v>
      </c>
      <c r="E25" s="15">
        <f t="shared" si="1"/>
        <v>66.66</v>
      </c>
    </row>
    <row r="26" spans="1:5">
      <c r="A26" s="15">
        <v>1972</v>
      </c>
      <c r="B26" s="15">
        <v>33.590000000000003</v>
      </c>
      <c r="C26" s="15">
        <v>9.64</v>
      </c>
      <c r="D26" s="15">
        <f t="shared" si="0"/>
        <v>23.950000000000003</v>
      </c>
      <c r="E26" s="15">
        <f t="shared" si="1"/>
        <v>66.41</v>
      </c>
    </row>
    <row r="27" spans="1:5">
      <c r="A27" s="15">
        <v>1973</v>
      </c>
      <c r="B27" s="15">
        <v>33.33</v>
      </c>
      <c r="C27" s="15">
        <v>9.16</v>
      </c>
      <c r="D27" s="15">
        <f t="shared" si="0"/>
        <v>24.169999999999998</v>
      </c>
      <c r="E27" s="15">
        <f t="shared" si="1"/>
        <v>66.67</v>
      </c>
    </row>
    <row r="28" spans="1:5">
      <c r="A28" s="15">
        <v>1974</v>
      </c>
      <c r="B28" s="15">
        <v>33.31</v>
      </c>
      <c r="C28" s="15">
        <v>9.1199999999999992</v>
      </c>
      <c r="D28" s="15">
        <f t="shared" si="0"/>
        <v>24.190000000000005</v>
      </c>
      <c r="E28" s="15">
        <f t="shared" si="1"/>
        <v>66.69</v>
      </c>
    </row>
    <row r="29" spans="1:5">
      <c r="A29" s="15">
        <v>1975</v>
      </c>
      <c r="B29" s="15">
        <v>33.43</v>
      </c>
      <c r="C29" s="15">
        <v>8.8699999999999992</v>
      </c>
      <c r="D29" s="15">
        <f t="shared" si="0"/>
        <v>24.560000000000002</v>
      </c>
      <c r="E29" s="15">
        <f t="shared" si="1"/>
        <v>66.569999999999993</v>
      </c>
    </row>
    <row r="30" spans="1:5">
      <c r="A30" s="15">
        <v>1976</v>
      </c>
      <c r="B30" s="15">
        <v>33.409999999999997</v>
      </c>
      <c r="C30" s="15">
        <v>8.86</v>
      </c>
      <c r="D30" s="15">
        <f t="shared" si="0"/>
        <v>24.549999999999997</v>
      </c>
      <c r="E30" s="15">
        <f t="shared" si="1"/>
        <v>66.59</v>
      </c>
    </row>
    <row r="31" spans="1:5">
      <c r="A31" s="15">
        <v>1977</v>
      </c>
      <c r="B31" s="15">
        <v>33.58</v>
      </c>
      <c r="C31" s="15">
        <v>9.0299999999999994</v>
      </c>
      <c r="D31" s="15">
        <f t="shared" si="0"/>
        <v>24.549999999999997</v>
      </c>
      <c r="E31" s="15">
        <f t="shared" si="1"/>
        <v>66.42</v>
      </c>
    </row>
    <row r="32" spans="1:5">
      <c r="A32" s="15">
        <v>1978</v>
      </c>
      <c r="B32" s="15">
        <v>33.49</v>
      </c>
      <c r="C32" s="15">
        <v>8.9499999999999993</v>
      </c>
      <c r="D32" s="15">
        <f t="shared" si="0"/>
        <v>24.540000000000003</v>
      </c>
      <c r="E32" s="15">
        <f t="shared" si="1"/>
        <v>66.509999999999991</v>
      </c>
    </row>
    <row r="33" spans="1:5">
      <c r="A33" s="15">
        <v>1979</v>
      </c>
      <c r="B33" s="15">
        <v>34.21</v>
      </c>
      <c r="C33" s="15">
        <v>9.9600000000000009</v>
      </c>
      <c r="D33" s="15">
        <f t="shared" si="0"/>
        <v>24.25</v>
      </c>
      <c r="E33" s="15">
        <f t="shared" si="1"/>
        <v>65.789999999999992</v>
      </c>
    </row>
    <row r="34" spans="1:5">
      <c r="A34" s="15">
        <v>1980</v>
      </c>
      <c r="B34" s="15">
        <v>34.630000000000003</v>
      </c>
      <c r="C34" s="15">
        <v>10.02</v>
      </c>
      <c r="D34" s="15">
        <f t="shared" si="0"/>
        <v>24.610000000000003</v>
      </c>
      <c r="E34" s="15">
        <f t="shared" si="1"/>
        <v>65.37</v>
      </c>
    </row>
    <row r="35" spans="1:5">
      <c r="A35" s="15">
        <v>1981</v>
      </c>
      <c r="B35" s="15">
        <v>34.54</v>
      </c>
      <c r="C35" s="15">
        <v>10.02</v>
      </c>
      <c r="D35" s="15">
        <f t="shared" si="0"/>
        <v>24.52</v>
      </c>
      <c r="E35" s="15">
        <f t="shared" si="1"/>
        <v>65.460000000000008</v>
      </c>
    </row>
    <row r="36" spans="1:5">
      <c r="A36" s="15">
        <v>1982</v>
      </c>
      <c r="B36" s="15">
        <v>35.33</v>
      </c>
      <c r="C36" s="15">
        <v>10.8</v>
      </c>
      <c r="D36" s="15">
        <f t="shared" si="0"/>
        <v>24.529999999999998</v>
      </c>
      <c r="E36" s="15">
        <f t="shared" si="1"/>
        <v>64.67</v>
      </c>
    </row>
    <row r="37" spans="1:5">
      <c r="A37" s="15">
        <v>1983</v>
      </c>
      <c r="B37" s="15">
        <v>36.380000000000003</v>
      </c>
      <c r="C37" s="15">
        <v>11.56</v>
      </c>
      <c r="D37" s="15">
        <f t="shared" si="0"/>
        <v>24.82</v>
      </c>
      <c r="E37" s="15">
        <f t="shared" si="1"/>
        <v>63.62</v>
      </c>
    </row>
    <row r="38" spans="1:5">
      <c r="A38" s="15">
        <v>1984</v>
      </c>
      <c r="B38" s="15">
        <v>36.74</v>
      </c>
      <c r="C38" s="15">
        <v>11.99</v>
      </c>
      <c r="D38" s="15">
        <f t="shared" si="0"/>
        <v>24.75</v>
      </c>
      <c r="E38" s="15">
        <f t="shared" si="1"/>
        <v>63.26</v>
      </c>
    </row>
    <row r="39" spans="1:5">
      <c r="A39" s="15">
        <v>1985</v>
      </c>
      <c r="B39" s="15">
        <v>37.56</v>
      </c>
      <c r="C39" s="15">
        <v>12.67</v>
      </c>
      <c r="D39" s="15">
        <f t="shared" si="0"/>
        <v>24.89</v>
      </c>
      <c r="E39" s="15">
        <f t="shared" si="1"/>
        <v>62.44</v>
      </c>
    </row>
    <row r="40" spans="1:5">
      <c r="A40" s="15">
        <v>1986</v>
      </c>
      <c r="B40" s="15">
        <v>40.630000000000003</v>
      </c>
      <c r="C40" s="15">
        <v>15.92</v>
      </c>
      <c r="D40" s="15">
        <f t="shared" si="0"/>
        <v>24.71</v>
      </c>
      <c r="E40" s="15">
        <f t="shared" si="1"/>
        <v>59.37</v>
      </c>
    </row>
    <row r="41" spans="1:5">
      <c r="A41" s="15">
        <v>1987</v>
      </c>
      <c r="B41" s="15">
        <v>38.25</v>
      </c>
      <c r="C41" s="15">
        <v>12.66</v>
      </c>
      <c r="D41" s="15">
        <f t="shared" si="0"/>
        <v>25.59</v>
      </c>
      <c r="E41" s="15">
        <f t="shared" si="1"/>
        <v>61.75</v>
      </c>
    </row>
    <row r="42" spans="1:5">
      <c r="A42" s="15">
        <v>1988</v>
      </c>
      <c r="B42" s="15">
        <v>40.630000000000003</v>
      </c>
      <c r="C42" s="15">
        <v>15.49</v>
      </c>
      <c r="D42" s="15">
        <f t="shared" si="0"/>
        <v>25.14</v>
      </c>
      <c r="E42" s="15">
        <f t="shared" si="1"/>
        <v>59.37</v>
      </c>
    </row>
    <row r="43" spans="1:5">
      <c r="A43" s="15">
        <v>1989</v>
      </c>
      <c r="B43" s="15">
        <v>40.08</v>
      </c>
      <c r="C43" s="15">
        <v>14.49</v>
      </c>
      <c r="D43" s="15">
        <f t="shared" si="0"/>
        <v>25.589999999999996</v>
      </c>
      <c r="E43" s="15">
        <f t="shared" si="1"/>
        <v>59.92</v>
      </c>
    </row>
    <row r="44" spans="1:5">
      <c r="A44" s="15">
        <v>1990</v>
      </c>
      <c r="B44" s="15">
        <v>39.979999999999997</v>
      </c>
      <c r="C44" s="15">
        <v>14.33</v>
      </c>
      <c r="D44" s="15">
        <f t="shared" si="0"/>
        <v>25.65</v>
      </c>
      <c r="E44" s="15">
        <f t="shared" si="1"/>
        <v>60.02</v>
      </c>
    </row>
    <row r="45" spans="1:5">
      <c r="A45" s="15">
        <v>1991</v>
      </c>
      <c r="B45" s="15">
        <v>39.549999999999997</v>
      </c>
      <c r="C45" s="15">
        <v>13.36</v>
      </c>
      <c r="D45" s="15">
        <f t="shared" si="0"/>
        <v>26.189999999999998</v>
      </c>
      <c r="E45" s="15">
        <f t="shared" si="1"/>
        <v>60.45</v>
      </c>
    </row>
    <row r="46" spans="1:5">
      <c r="A46" s="15">
        <v>1992</v>
      </c>
      <c r="B46" s="15">
        <v>40.82</v>
      </c>
      <c r="C46" s="15">
        <v>14.67</v>
      </c>
      <c r="D46" s="15">
        <f t="shared" si="0"/>
        <v>26.15</v>
      </c>
      <c r="E46" s="15">
        <f t="shared" si="1"/>
        <v>59.18</v>
      </c>
    </row>
    <row r="47" spans="1:5">
      <c r="A47" s="15">
        <v>1993</v>
      </c>
      <c r="B47" s="15">
        <v>40.68</v>
      </c>
      <c r="C47" s="15">
        <v>14.24</v>
      </c>
      <c r="D47" s="15">
        <f t="shared" si="0"/>
        <v>26.439999999999998</v>
      </c>
      <c r="E47" s="15">
        <f t="shared" si="1"/>
        <v>59.32</v>
      </c>
    </row>
    <row r="48" spans="1:5">
      <c r="A48" s="15">
        <v>1994</v>
      </c>
      <c r="B48" s="15">
        <v>40.78</v>
      </c>
      <c r="C48" s="15">
        <v>14.23</v>
      </c>
      <c r="D48" s="15">
        <f t="shared" si="0"/>
        <v>26.55</v>
      </c>
      <c r="E48" s="15">
        <f t="shared" si="1"/>
        <v>59.22</v>
      </c>
    </row>
    <row r="49" spans="1:5">
      <c r="A49" s="15">
        <v>1995</v>
      </c>
      <c r="B49" s="15">
        <v>42.11</v>
      </c>
      <c r="C49" s="15">
        <v>15.23</v>
      </c>
      <c r="D49" s="15">
        <f t="shared" si="0"/>
        <v>26.88</v>
      </c>
      <c r="E49" s="15">
        <f t="shared" si="1"/>
        <v>57.89</v>
      </c>
    </row>
    <row r="50" spans="1:5">
      <c r="A50" s="15">
        <v>1996</v>
      </c>
      <c r="B50" s="15">
        <v>43.48</v>
      </c>
      <c r="C50" s="15">
        <v>16.690000000000001</v>
      </c>
      <c r="D50" s="15">
        <f t="shared" si="0"/>
        <v>26.789999999999996</v>
      </c>
      <c r="E50" s="15">
        <f t="shared" si="1"/>
        <v>56.52</v>
      </c>
    </row>
    <row r="51" spans="1:5">
      <c r="A51" s="15">
        <v>1997</v>
      </c>
      <c r="B51" s="15">
        <v>44.64</v>
      </c>
      <c r="C51" s="15">
        <v>18.02</v>
      </c>
      <c r="D51" s="15">
        <f t="shared" si="0"/>
        <v>26.62</v>
      </c>
      <c r="E51" s="15">
        <f t="shared" si="1"/>
        <v>55.36</v>
      </c>
    </row>
    <row r="52" spans="1:5">
      <c r="A52" s="15">
        <v>1998</v>
      </c>
      <c r="B52" s="15">
        <v>45.39</v>
      </c>
      <c r="C52" s="15">
        <v>19.09</v>
      </c>
      <c r="D52" s="15">
        <f t="shared" si="0"/>
        <v>26.3</v>
      </c>
      <c r="E52" s="15">
        <f t="shared" si="1"/>
        <v>54.61</v>
      </c>
    </row>
    <row r="53" spans="1:5">
      <c r="A53" s="15">
        <v>1999</v>
      </c>
      <c r="B53" s="15">
        <v>46.47</v>
      </c>
      <c r="C53" s="15">
        <v>20.04</v>
      </c>
      <c r="D53" s="15">
        <f t="shared" si="0"/>
        <v>26.43</v>
      </c>
      <c r="E53" s="15">
        <f t="shared" si="1"/>
        <v>53.53</v>
      </c>
    </row>
    <row r="54" spans="1:5">
      <c r="A54" s="15">
        <v>2000</v>
      </c>
      <c r="B54" s="15">
        <v>47.61</v>
      </c>
      <c r="C54" s="15">
        <v>21.52</v>
      </c>
      <c r="D54" s="15">
        <f t="shared" si="0"/>
        <v>26.09</v>
      </c>
      <c r="E54" s="15">
        <f t="shared" si="1"/>
        <v>52.39</v>
      </c>
    </row>
    <row r="55" spans="1:5">
      <c r="A55" s="15">
        <v>2001</v>
      </c>
      <c r="B55" s="15">
        <v>44.82</v>
      </c>
      <c r="C55" s="15">
        <v>18.22</v>
      </c>
      <c r="D55" s="15">
        <f t="shared" si="0"/>
        <v>26.6</v>
      </c>
      <c r="E55" s="15">
        <f t="shared" si="1"/>
        <v>55.18</v>
      </c>
    </row>
    <row r="56" spans="1:5">
      <c r="A56" s="15">
        <v>2002</v>
      </c>
      <c r="B56" s="15">
        <v>43.82</v>
      </c>
      <c r="C56" s="15">
        <v>16.86</v>
      </c>
      <c r="D56" s="15">
        <f t="shared" si="0"/>
        <v>26.96</v>
      </c>
      <c r="E56" s="15">
        <f t="shared" si="1"/>
        <v>56.18</v>
      </c>
    </row>
    <row r="57" spans="1:5">
      <c r="A57" s="15">
        <v>2003</v>
      </c>
      <c r="B57" s="15">
        <v>44.53</v>
      </c>
      <c r="C57" s="15">
        <v>17.53</v>
      </c>
      <c r="D57" s="15">
        <f t="shared" si="0"/>
        <v>27</v>
      </c>
      <c r="E57" s="15">
        <f t="shared" si="1"/>
        <v>55.47</v>
      </c>
    </row>
    <row r="58" spans="1:5">
      <c r="A58" s="15">
        <v>2004</v>
      </c>
      <c r="B58" s="15">
        <v>46.4</v>
      </c>
      <c r="C58" s="15">
        <v>19.75</v>
      </c>
      <c r="D58" s="15">
        <f t="shared" si="0"/>
        <v>26.65</v>
      </c>
      <c r="E58" s="15">
        <f t="shared" si="1"/>
        <v>53.6</v>
      </c>
    </row>
    <row r="59" spans="1:5">
      <c r="A59" s="15">
        <v>2005</v>
      </c>
      <c r="B59" s="15">
        <v>48.33</v>
      </c>
      <c r="C59" s="15">
        <v>21.92</v>
      </c>
      <c r="D59" s="15">
        <f t="shared" si="0"/>
        <v>26.409999999999997</v>
      </c>
      <c r="E59" s="15">
        <f t="shared" si="1"/>
        <v>51.67</v>
      </c>
    </row>
    <row r="60" spans="1:5">
      <c r="A60" s="15">
        <v>2006</v>
      </c>
      <c r="B60" s="15">
        <v>49.32</v>
      </c>
      <c r="C60" s="15">
        <v>22.82</v>
      </c>
      <c r="D60" s="15">
        <f t="shared" si="0"/>
        <v>26.5</v>
      </c>
      <c r="E60" s="15">
        <f t="shared" si="1"/>
        <v>50.68</v>
      </c>
    </row>
    <row r="61" spans="1:5">
      <c r="A61" s="15">
        <v>2007</v>
      </c>
      <c r="B61" s="15">
        <v>49.74</v>
      </c>
      <c r="C61" s="15">
        <v>23.5</v>
      </c>
      <c r="D61" s="15">
        <f t="shared" si="0"/>
        <v>26.240000000000002</v>
      </c>
      <c r="E61" s="15">
        <f t="shared" si="1"/>
        <v>50.26</v>
      </c>
    </row>
    <row r="62" spans="1:5">
      <c r="A62" s="15">
        <v>2008</v>
      </c>
      <c r="B62" s="15">
        <v>48.23</v>
      </c>
      <c r="C62" s="15">
        <v>20.95</v>
      </c>
      <c r="D62" s="15">
        <f t="shared" si="0"/>
        <v>27.279999999999998</v>
      </c>
      <c r="E62" s="15">
        <f t="shared" si="1"/>
        <v>51.77</v>
      </c>
    </row>
    <row r="63" spans="1:5">
      <c r="A63" s="15">
        <v>2009</v>
      </c>
      <c r="B63" s="15">
        <v>46.5</v>
      </c>
      <c r="C63" s="15">
        <v>18.12</v>
      </c>
      <c r="D63" s="15">
        <f t="shared" si="0"/>
        <v>28.38</v>
      </c>
      <c r="E63" s="15">
        <f t="shared" si="1"/>
        <v>53.5</v>
      </c>
    </row>
    <row r="64" spans="1:5">
      <c r="A64" s="15">
        <v>2010</v>
      </c>
      <c r="B64" s="15">
        <v>48.04</v>
      </c>
      <c r="C64" s="15">
        <v>19.86</v>
      </c>
      <c r="D64" s="15">
        <f t="shared" si="0"/>
        <v>28.18</v>
      </c>
      <c r="E64" s="15">
        <f t="shared" si="1"/>
        <v>51.96</v>
      </c>
    </row>
    <row r="65" spans="1:6">
      <c r="A65" s="15">
        <v>2011</v>
      </c>
      <c r="B65" s="15">
        <v>48.13</v>
      </c>
      <c r="C65" s="15">
        <v>19.649999999999999</v>
      </c>
      <c r="D65" s="15">
        <f t="shared" si="0"/>
        <v>28.480000000000004</v>
      </c>
      <c r="E65" s="15">
        <f t="shared" si="1"/>
        <v>51.87</v>
      </c>
    </row>
    <row r="66" spans="1:6">
      <c r="A66" s="15">
        <v>2012</v>
      </c>
      <c r="B66" s="15">
        <v>50.6</v>
      </c>
      <c r="C66" s="15">
        <v>22.83</v>
      </c>
      <c r="D66" s="15">
        <f t="shared" si="0"/>
        <v>27.770000000000003</v>
      </c>
      <c r="E66" s="15">
        <f t="shared" si="1"/>
        <v>49.4</v>
      </c>
    </row>
    <row r="67" spans="1:6">
      <c r="A67" s="15">
        <v>2013</v>
      </c>
      <c r="B67" s="15">
        <v>48.63</v>
      </c>
      <c r="C67" s="15">
        <v>20.010000000000002</v>
      </c>
      <c r="D67" s="15">
        <f t="shared" si="0"/>
        <v>28.62</v>
      </c>
      <c r="E67" s="15">
        <f t="shared" si="1"/>
        <v>51.37</v>
      </c>
    </row>
    <row r="68" spans="1:6">
      <c r="A68" s="15">
        <v>2014</v>
      </c>
      <c r="B68" s="15">
        <v>49.97</v>
      </c>
      <c r="C68" s="15">
        <v>21.43</v>
      </c>
      <c r="D68" s="15">
        <f t="shared" si="0"/>
        <v>28.54</v>
      </c>
      <c r="E68" s="15">
        <f t="shared" si="1"/>
        <v>50.03</v>
      </c>
    </row>
    <row r="69" spans="1:6" ht="15" thickBot="1">
      <c r="A69" s="20">
        <v>2015</v>
      </c>
      <c r="B69" s="20">
        <v>50.47</v>
      </c>
      <c r="C69" s="20">
        <v>22.03</v>
      </c>
      <c r="D69" s="20">
        <f t="shared" ref="D69" si="2">+B69-C69</f>
        <v>28.439999999999998</v>
      </c>
      <c r="E69" s="20">
        <f t="shared" ref="E69" si="3">100-B69</f>
        <v>49.53</v>
      </c>
    </row>
    <row r="70" spans="1:6" ht="15" thickTop="1">
      <c r="A70" s="16" t="s">
        <v>98</v>
      </c>
      <c r="B70" s="16"/>
      <c r="C70" s="16"/>
      <c r="D70" s="16"/>
      <c r="E70" s="16"/>
      <c r="F70" s="16"/>
    </row>
    <row r="72" spans="1:6">
      <c r="A72" s="212" t="s">
        <v>99</v>
      </c>
      <c r="B72" s="212"/>
      <c r="C72">
        <f>AVERAGE(C4:C33)</f>
        <v>10.17433333333333</v>
      </c>
      <c r="D72">
        <f>AVERAGE(D4:D33)</f>
        <v>23.576000000000001</v>
      </c>
      <c r="E72">
        <f>AVERAGE(E4:E33)</f>
        <v>66.24966666666667</v>
      </c>
    </row>
    <row r="73" spans="1:6">
      <c r="A73" s="212" t="s">
        <v>100</v>
      </c>
      <c r="B73" s="212"/>
      <c r="C73">
        <f>AVERAGE(C34:C69)</f>
        <v>17.014444444444443</v>
      </c>
      <c r="D73">
        <f>AVERAGE(D34:D69)</f>
        <v>26.424722222222222</v>
      </c>
      <c r="E73">
        <f>AVERAGE(E34:E69)</f>
        <v>56.560833333333328</v>
      </c>
    </row>
  </sheetData>
  <mergeCells count="2">
    <mergeCell ref="A72:B72"/>
    <mergeCell ref="A73:B73"/>
  </mergeCells>
  <hyperlinks>
    <hyperlink ref="N1" location="Índice!A1" display="Volver al índice" xr:uid="{00A9527E-F951-4644-8F47-0D132ED5F698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C9AD-B32A-4AD3-A7DC-AF5A3F20652F}">
  <sheetPr>
    <tabColor rgb="FF29C5D1"/>
  </sheetPr>
  <dimension ref="A1:N31"/>
  <sheetViews>
    <sheetView workbookViewId="0">
      <selection activeCell="N1" sqref="N1"/>
    </sheetView>
  </sheetViews>
  <sheetFormatPr defaultColWidth="10.85546875" defaultRowHeight="14.45"/>
  <cols>
    <col min="1" max="3" width="15.5703125" style="48" customWidth="1"/>
    <col min="4" max="13" width="10.85546875" style="48"/>
    <col min="14" max="14" width="13.42578125" style="48" bestFit="1" customWidth="1"/>
    <col min="15" max="16384" width="10.85546875" style="48"/>
  </cols>
  <sheetData>
    <row r="1" spans="1:14" ht="21">
      <c r="A1" s="71" t="s">
        <v>341</v>
      </c>
      <c r="N1" s="107" t="s">
        <v>85</v>
      </c>
    </row>
    <row r="2" spans="1:14" ht="15.95" thickBot="1">
      <c r="A2" s="51" t="s">
        <v>294</v>
      </c>
    </row>
    <row r="3" spans="1:14" ht="44.1" thickTop="1">
      <c r="A3" s="38" t="s">
        <v>182</v>
      </c>
      <c r="B3" s="47" t="s">
        <v>342</v>
      </c>
      <c r="C3" s="47" t="s">
        <v>343</v>
      </c>
    </row>
    <row r="4" spans="1:14">
      <c r="A4" s="49">
        <v>1990</v>
      </c>
      <c r="B4" s="49">
        <v>8.17</v>
      </c>
      <c r="C4" s="49" t="s">
        <v>338</v>
      </c>
    </row>
    <row r="5" spans="1:14">
      <c r="A5" s="49">
        <v>1991</v>
      </c>
      <c r="B5" s="49">
        <v>8.8000000000000007</v>
      </c>
      <c r="C5" s="49">
        <v>12.5</v>
      </c>
    </row>
    <row r="6" spans="1:14">
      <c r="A6" s="49">
        <v>1992</v>
      </c>
      <c r="B6" s="49">
        <v>9.49</v>
      </c>
      <c r="C6" s="49">
        <v>13.2</v>
      </c>
    </row>
    <row r="7" spans="1:14">
      <c r="A7" s="49">
        <v>1993</v>
      </c>
      <c r="B7" s="49">
        <v>10.23</v>
      </c>
      <c r="C7" s="49">
        <v>14.5</v>
      </c>
    </row>
    <row r="8" spans="1:14">
      <c r="A8" s="49">
        <v>1994</v>
      </c>
      <c r="B8" s="49">
        <v>11.02</v>
      </c>
      <c r="C8" s="49">
        <v>15.8</v>
      </c>
    </row>
    <row r="9" spans="1:14">
      <c r="A9" s="49">
        <v>1995</v>
      </c>
      <c r="B9" s="49">
        <v>11.88</v>
      </c>
      <c r="C9" s="49">
        <v>17.3</v>
      </c>
    </row>
    <row r="10" spans="1:14">
      <c r="A10" s="49">
        <v>1996</v>
      </c>
      <c r="B10" s="49">
        <v>12.8</v>
      </c>
      <c r="C10" s="49">
        <v>14.2</v>
      </c>
    </row>
    <row r="11" spans="1:14">
      <c r="A11" s="49">
        <v>1997</v>
      </c>
      <c r="B11" s="49">
        <v>13.8</v>
      </c>
      <c r="C11" s="49">
        <v>15.2</v>
      </c>
    </row>
    <row r="12" spans="1:14">
      <c r="A12" s="49">
        <v>1998</v>
      </c>
      <c r="B12" s="49">
        <v>14.87</v>
      </c>
      <c r="C12" s="49">
        <v>16</v>
      </c>
    </row>
    <row r="13" spans="1:14">
      <c r="A13" s="49">
        <v>1999</v>
      </c>
      <c r="B13" s="49">
        <v>16.03</v>
      </c>
      <c r="C13" s="49">
        <v>15.9</v>
      </c>
    </row>
    <row r="14" spans="1:14">
      <c r="A14" s="49">
        <v>2000</v>
      </c>
      <c r="B14" s="49">
        <v>17.28</v>
      </c>
      <c r="C14" s="49">
        <v>16.7</v>
      </c>
    </row>
    <row r="15" spans="1:14">
      <c r="A15" s="49">
        <v>2001</v>
      </c>
      <c r="B15" s="49">
        <v>18.62</v>
      </c>
      <c r="C15" s="49">
        <v>16.5</v>
      </c>
    </row>
    <row r="16" spans="1:14">
      <c r="A16" s="49">
        <v>2002</v>
      </c>
      <c r="B16" s="49">
        <v>20.07</v>
      </c>
      <c r="C16" s="49">
        <v>16</v>
      </c>
    </row>
    <row r="17" spans="1:3">
      <c r="A17" s="49">
        <v>2003</v>
      </c>
      <c r="B17" s="49">
        <v>21.63</v>
      </c>
      <c r="C17" s="49">
        <v>16.3</v>
      </c>
    </row>
    <row r="18" spans="1:3">
      <c r="A18" s="49">
        <v>2004</v>
      </c>
      <c r="B18" s="49">
        <v>23.32</v>
      </c>
      <c r="C18" s="49">
        <v>16.399999999999999</v>
      </c>
    </row>
    <row r="19" spans="1:3">
      <c r="A19" s="49">
        <v>2005</v>
      </c>
      <c r="B19" s="49">
        <v>25.13</v>
      </c>
      <c r="C19" s="49">
        <v>15.6</v>
      </c>
    </row>
    <row r="20" spans="1:3">
      <c r="A20" s="49">
        <v>2006</v>
      </c>
      <c r="B20" s="49">
        <v>27.08</v>
      </c>
      <c r="C20" s="49">
        <v>17.100000000000001</v>
      </c>
    </row>
    <row r="21" spans="1:3">
      <c r="A21" s="49">
        <v>2007</v>
      </c>
      <c r="B21" s="49">
        <v>27.19</v>
      </c>
      <c r="C21" s="49">
        <v>17.899999999999999</v>
      </c>
    </row>
    <row r="22" spans="1:3">
      <c r="A22" s="49">
        <v>2008</v>
      </c>
      <c r="B22" s="49">
        <v>31.46</v>
      </c>
      <c r="C22" s="49">
        <v>16.3</v>
      </c>
    </row>
    <row r="23" spans="1:3">
      <c r="A23" s="49">
        <v>2009</v>
      </c>
      <c r="B23" s="49">
        <v>8.85</v>
      </c>
      <c r="C23" s="49">
        <v>13.5</v>
      </c>
    </row>
    <row r="24" spans="1:3">
      <c r="A24" s="49">
        <v>2010</v>
      </c>
      <c r="B24" s="49">
        <v>9.5399999999999991</v>
      </c>
      <c r="C24" s="49">
        <v>13.4</v>
      </c>
    </row>
    <row r="25" spans="1:3">
      <c r="A25" s="49">
        <v>2011</v>
      </c>
      <c r="B25" s="49">
        <v>10.28</v>
      </c>
      <c r="C25" s="49">
        <v>15.2</v>
      </c>
    </row>
    <row r="26" spans="1:3">
      <c r="A26" s="49">
        <v>2012</v>
      </c>
      <c r="B26" s="49">
        <v>11.08</v>
      </c>
      <c r="C26" s="49">
        <v>14.7</v>
      </c>
    </row>
    <row r="27" spans="1:3">
      <c r="A27" s="49">
        <v>2013</v>
      </c>
      <c r="B27" s="49">
        <v>11.94</v>
      </c>
      <c r="C27" s="49">
        <v>15.9</v>
      </c>
    </row>
    <row r="28" spans="1:3">
      <c r="A28" s="49">
        <v>2014</v>
      </c>
      <c r="B28" s="49">
        <v>12.87</v>
      </c>
      <c r="C28" s="49">
        <v>14.7</v>
      </c>
    </row>
    <row r="29" spans="1:3">
      <c r="A29" s="49">
        <v>2015</v>
      </c>
      <c r="B29" s="49">
        <v>13.87</v>
      </c>
      <c r="C29" s="49" t="s">
        <v>338</v>
      </c>
    </row>
    <row r="30" spans="1:3" ht="15" thickBot="1">
      <c r="A30" s="56">
        <v>2016</v>
      </c>
      <c r="B30" s="56">
        <v>14.95</v>
      </c>
      <c r="C30" s="56" t="s">
        <v>338</v>
      </c>
    </row>
    <row r="31" spans="1:3" ht="15" thickTop="1">
      <c r="A31" s="48" t="s">
        <v>344</v>
      </c>
      <c r="B31" s="78"/>
      <c r="C31" s="78"/>
    </row>
  </sheetData>
  <hyperlinks>
    <hyperlink ref="N1" location="Índice!A1" display="Volver al índice" xr:uid="{C4D963AE-0A43-4382-A3ED-F0D8B075F49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9B7D-0008-4F46-9BA1-FC969689FEAC}">
  <sheetPr>
    <tabColor rgb="FF29C5D1"/>
  </sheetPr>
  <dimension ref="A1:N9"/>
  <sheetViews>
    <sheetView workbookViewId="0">
      <selection activeCell="N1" sqref="N1"/>
    </sheetView>
  </sheetViews>
  <sheetFormatPr defaultColWidth="10.85546875" defaultRowHeight="14.45"/>
  <cols>
    <col min="1" max="3" width="15.5703125" style="93" customWidth="1"/>
    <col min="4" max="13" width="10.85546875" style="93"/>
    <col min="14" max="14" width="13.42578125" style="93" bestFit="1" customWidth="1"/>
    <col min="15" max="16384" width="10.85546875" style="93"/>
  </cols>
  <sheetData>
    <row r="1" spans="1:14" ht="21">
      <c r="A1" s="62" t="s">
        <v>345</v>
      </c>
      <c r="B1" s="126"/>
      <c r="C1" s="126"/>
      <c r="N1" s="107" t="s">
        <v>85</v>
      </c>
    </row>
    <row r="2" spans="1:14" ht="15.95" thickBot="1">
      <c r="A2" s="98" t="s">
        <v>346</v>
      </c>
    </row>
    <row r="3" spans="1:14" s="59" customFormat="1" ht="29.45" thickTop="1">
      <c r="A3" s="47" t="s">
        <v>347</v>
      </c>
      <c r="B3" s="47" t="s">
        <v>348</v>
      </c>
      <c r="C3" s="47" t="s">
        <v>349</v>
      </c>
    </row>
    <row r="4" spans="1:14">
      <c r="A4" s="72" t="s">
        <v>350</v>
      </c>
      <c r="B4" s="79">
        <v>2559651</v>
      </c>
      <c r="C4" s="72">
        <v>3.3</v>
      </c>
    </row>
    <row r="5" spans="1:14">
      <c r="A5" s="72" t="s">
        <v>351</v>
      </c>
      <c r="B5" s="79">
        <v>2559960</v>
      </c>
      <c r="C5" s="72">
        <v>2.2999999999999998</v>
      </c>
    </row>
    <row r="6" spans="1:14">
      <c r="A6" s="72" t="s">
        <v>352</v>
      </c>
      <c r="B6" s="79">
        <v>2565309</v>
      </c>
      <c r="C6" s="72">
        <v>3.2</v>
      </c>
    </row>
    <row r="7" spans="1:14">
      <c r="A7" s="72" t="s">
        <v>353</v>
      </c>
      <c r="B7" s="79">
        <v>2596191</v>
      </c>
      <c r="C7" s="72">
        <v>3.1</v>
      </c>
    </row>
    <row r="8" spans="1:14" ht="15" thickBot="1">
      <c r="A8" s="75" t="s">
        <v>354</v>
      </c>
      <c r="B8" s="81">
        <v>2622170</v>
      </c>
      <c r="C8" s="75">
        <v>2.4</v>
      </c>
    </row>
    <row r="9" spans="1:14" ht="15" thickTop="1">
      <c r="A9" s="93" t="s">
        <v>355</v>
      </c>
    </row>
  </sheetData>
  <hyperlinks>
    <hyperlink ref="N1" location="Índice!A1" display="Volver al índice" xr:uid="{FD241DFF-915B-42CB-BDB7-343CDEE83D1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BB23-A055-4DF9-91EC-CCFAAC06FBEE}">
  <sheetPr>
    <tabColor rgb="FF40A682"/>
  </sheetPr>
  <dimension ref="A1:L13"/>
  <sheetViews>
    <sheetView workbookViewId="0">
      <selection activeCell="L1" sqref="L1"/>
    </sheetView>
  </sheetViews>
  <sheetFormatPr defaultColWidth="8.7109375" defaultRowHeight="14.45"/>
  <cols>
    <col min="1" max="1" width="36.5703125" style="91" customWidth="1"/>
    <col min="2" max="2" width="12.140625" style="91" customWidth="1"/>
    <col min="3" max="3" width="12.7109375" style="91" customWidth="1"/>
    <col min="4" max="4" width="14.140625" style="91" customWidth="1"/>
    <col min="5" max="5" width="13.28515625" style="91" customWidth="1"/>
    <col min="6" max="6" width="13.140625" style="91" customWidth="1"/>
    <col min="7" max="7" width="13.42578125" style="91" customWidth="1"/>
    <col min="8" max="11" width="9.140625" style="91" customWidth="1"/>
    <col min="12" max="12" width="13.42578125" style="91" bestFit="1" customWidth="1"/>
    <col min="13" max="1025" width="9.140625" style="91" customWidth="1"/>
    <col min="1026" max="16384" width="8.7109375" style="91"/>
  </cols>
  <sheetData>
    <row r="1" spans="1:12" ht="21">
      <c r="A1" s="109" t="s">
        <v>356</v>
      </c>
      <c r="L1" s="107" t="s">
        <v>85</v>
      </c>
    </row>
    <row r="2" spans="1:12" ht="15.95" thickBot="1">
      <c r="A2" s="108" t="s">
        <v>357</v>
      </c>
    </row>
    <row r="3" spans="1:12" ht="15" thickTop="1">
      <c r="A3" s="229" t="s">
        <v>358</v>
      </c>
      <c r="B3" s="229" t="s">
        <v>359</v>
      </c>
      <c r="C3" s="229"/>
      <c r="D3" s="229" t="s">
        <v>360</v>
      </c>
      <c r="E3" s="229"/>
      <c r="F3" s="229" t="s">
        <v>361</v>
      </c>
      <c r="G3" s="229"/>
    </row>
    <row r="4" spans="1:12">
      <c r="A4" s="230"/>
      <c r="B4" s="200" t="s">
        <v>362</v>
      </c>
      <c r="C4" s="200" t="s">
        <v>363</v>
      </c>
      <c r="D4" s="200" t="s">
        <v>362</v>
      </c>
      <c r="E4" s="200" t="s">
        <v>363</v>
      </c>
      <c r="F4" s="200" t="s">
        <v>364</v>
      </c>
      <c r="G4" s="200" t="s">
        <v>363</v>
      </c>
    </row>
    <row r="5" spans="1:12">
      <c r="A5" s="117" t="s">
        <v>365</v>
      </c>
      <c r="B5" s="129">
        <v>3026910</v>
      </c>
      <c r="C5" s="129">
        <v>3374505</v>
      </c>
      <c r="D5" s="129">
        <v>1846769</v>
      </c>
      <c r="E5" s="129">
        <v>2142497</v>
      </c>
      <c r="F5" s="129">
        <v>1180141</v>
      </c>
      <c r="G5" s="129">
        <v>1232008</v>
      </c>
    </row>
    <row r="6" spans="1:12">
      <c r="A6" s="117" t="s">
        <v>123</v>
      </c>
      <c r="B6" s="234">
        <f>(B5+C5)</f>
        <v>6401415</v>
      </c>
      <c r="C6" s="234"/>
      <c r="D6" s="234">
        <f>(D5+E5)</f>
        <v>3989266</v>
      </c>
      <c r="E6" s="234"/>
      <c r="F6" s="234">
        <f>(F5+G5)</f>
        <v>2412149</v>
      </c>
      <c r="G6" s="234"/>
    </row>
    <row r="7" spans="1:12">
      <c r="A7" s="117" t="s">
        <v>366</v>
      </c>
      <c r="B7" s="129">
        <v>2062955</v>
      </c>
      <c r="C7" s="129">
        <v>2464781</v>
      </c>
      <c r="D7" s="129">
        <v>1299317</v>
      </c>
      <c r="E7" s="129">
        <v>1616142</v>
      </c>
      <c r="F7" s="129">
        <v>763638</v>
      </c>
      <c r="G7" s="129">
        <v>848639</v>
      </c>
    </row>
    <row r="8" spans="1:12">
      <c r="A8" s="117" t="s">
        <v>123</v>
      </c>
      <c r="B8" s="234">
        <f>(B7+C7)</f>
        <v>4527736</v>
      </c>
      <c r="C8" s="234"/>
      <c r="D8" s="234">
        <f>(D7+E7)</f>
        <v>2915459</v>
      </c>
      <c r="E8" s="234"/>
      <c r="F8" s="234">
        <f>(F7+G7)</f>
        <v>1612277</v>
      </c>
      <c r="G8" s="234"/>
    </row>
    <row r="9" spans="1:12">
      <c r="A9" s="117" t="s">
        <v>367</v>
      </c>
      <c r="B9" s="130">
        <f>(B5/B6)</f>
        <v>0.47285014328863229</v>
      </c>
      <c r="C9" s="130">
        <f>(C5/B6)</f>
        <v>0.52714985671136771</v>
      </c>
      <c r="D9" s="130">
        <f>(D5/D6)</f>
        <v>0.46293453482420072</v>
      </c>
      <c r="E9" s="130">
        <f>(E5/D6)</f>
        <v>0.53706546517579923</v>
      </c>
      <c r="F9" s="130">
        <f>(F5/F6)</f>
        <v>0.48924879847803765</v>
      </c>
      <c r="G9" s="130">
        <f>(G5/F6)</f>
        <v>0.51075120152196241</v>
      </c>
    </row>
    <row r="10" spans="1:12">
      <c r="A10" s="117" t="s">
        <v>368</v>
      </c>
      <c r="B10" s="130">
        <f>(B7/B6)</f>
        <v>0.32226546786921328</v>
      </c>
      <c r="C10" s="130">
        <f>(C7/B6)</f>
        <v>0.385036901997449</v>
      </c>
      <c r="D10" s="130">
        <f>(D7/D6)</f>
        <v>0.32570327473775879</v>
      </c>
      <c r="E10" s="130">
        <f>(E7/D6)</f>
        <v>0.4051226466222107</v>
      </c>
      <c r="F10" s="130">
        <f>(F7/F6)</f>
        <v>0.31657994593202993</v>
      </c>
      <c r="G10" s="130">
        <f>(G7/F6)</f>
        <v>0.35181864801884127</v>
      </c>
    </row>
    <row r="11" spans="1:12">
      <c r="A11" s="117" t="s">
        <v>123</v>
      </c>
      <c r="B11" s="233">
        <f>(B10+C10)</f>
        <v>0.70730236986666228</v>
      </c>
      <c r="C11" s="233"/>
      <c r="D11" s="233">
        <f>SUM(D10:E10)</f>
        <v>0.73082592135996949</v>
      </c>
      <c r="E11" s="233"/>
      <c r="F11" s="233">
        <f>(F10+G10)</f>
        <v>0.6683985939508712</v>
      </c>
      <c r="G11" s="233"/>
    </row>
    <row r="12" spans="1:12" ht="15" thickBot="1">
      <c r="A12" s="131" t="s">
        <v>369</v>
      </c>
      <c r="B12" s="132">
        <f>(B7/B8)</f>
        <v>0.45562616725003402</v>
      </c>
      <c r="C12" s="132">
        <f>(C7/B8)</f>
        <v>0.54437383274996598</v>
      </c>
      <c r="D12" s="132">
        <f>(D7/D8)</f>
        <v>0.44566464491526037</v>
      </c>
      <c r="E12" s="132">
        <f>(E7/D8)</f>
        <v>0.55433535508473963</v>
      </c>
      <c r="F12" s="132">
        <f>(F7/F8)</f>
        <v>0.47363945525489726</v>
      </c>
      <c r="G12" s="132">
        <f>(G7/F8)</f>
        <v>0.52636054474510274</v>
      </c>
    </row>
    <row r="13" spans="1:12" ht="15" thickTop="1">
      <c r="A13" s="117" t="s">
        <v>370</v>
      </c>
    </row>
  </sheetData>
  <mergeCells count="13">
    <mergeCell ref="A3:A4"/>
    <mergeCell ref="B3:C3"/>
    <mergeCell ref="D3:E3"/>
    <mergeCell ref="F3:G3"/>
    <mergeCell ref="B11:C11"/>
    <mergeCell ref="D11:E11"/>
    <mergeCell ref="F11:G11"/>
    <mergeCell ref="B8:C8"/>
    <mergeCell ref="D8:E8"/>
    <mergeCell ref="F8:G8"/>
    <mergeCell ref="B6:C6"/>
    <mergeCell ref="D6:E6"/>
    <mergeCell ref="F6:G6"/>
  </mergeCells>
  <hyperlinks>
    <hyperlink ref="L1" location="Índice!A1" display="Volver al índice" xr:uid="{45744B18-63A0-4599-A281-B1A5C9C08FCB}"/>
  </hyperlink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B2DF-2FF3-4319-B956-2BF4712A9C53}">
  <dimension ref="A1:O5"/>
  <sheetViews>
    <sheetView workbookViewId="0">
      <selection activeCell="O1" sqref="O1"/>
    </sheetView>
  </sheetViews>
  <sheetFormatPr defaultColWidth="8.7109375" defaultRowHeight="14.45"/>
  <cols>
    <col min="1" max="14" width="10.5703125" customWidth="1"/>
    <col min="15" max="15" width="13.42578125" bestFit="1" customWidth="1"/>
    <col min="16" max="1025" width="10.5703125" customWidth="1"/>
  </cols>
  <sheetData>
    <row r="1" spans="1:15">
      <c r="O1" s="107" t="s">
        <v>85</v>
      </c>
    </row>
    <row r="3" spans="1:15">
      <c r="A3" s="235" t="s">
        <v>359</v>
      </c>
      <c r="B3" s="235"/>
      <c r="C3" s="236" t="s">
        <v>360</v>
      </c>
      <c r="D3" s="236"/>
      <c r="E3" s="236" t="s">
        <v>361</v>
      </c>
      <c r="F3" s="236"/>
    </row>
    <row r="4" spans="1:15">
      <c r="A4" s="127" t="s">
        <v>362</v>
      </c>
      <c r="B4" s="127" t="s">
        <v>363</v>
      </c>
      <c r="C4" s="128" t="s">
        <v>362</v>
      </c>
      <c r="D4" s="128" t="s">
        <v>363</v>
      </c>
      <c r="E4" s="128" t="s">
        <v>364</v>
      </c>
      <c r="F4" s="128" t="s">
        <v>363</v>
      </c>
    </row>
    <row r="5" spans="1:15">
      <c r="A5" s="133">
        <v>0.46</v>
      </c>
      <c r="B5" s="133">
        <v>0.54</v>
      </c>
      <c r="C5" s="133">
        <v>0.45</v>
      </c>
      <c r="D5" s="133">
        <v>0.55000000000000004</v>
      </c>
      <c r="E5" s="133">
        <v>0.47</v>
      </c>
      <c r="F5" s="133">
        <v>0.53</v>
      </c>
    </row>
  </sheetData>
  <mergeCells count="3">
    <mergeCell ref="A3:B3"/>
    <mergeCell ref="C3:D3"/>
    <mergeCell ref="E3:F3"/>
  </mergeCells>
  <hyperlinks>
    <hyperlink ref="O1" location="Índice!A1" display="Volver al índice" xr:uid="{24ACB07C-3E30-4CE8-9BC4-D3288F6339D2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5B9C-A3BB-47E2-86A1-5E6C1F19A91E}">
  <sheetPr>
    <tabColor rgb="FF40A682"/>
  </sheetPr>
  <dimension ref="A1:O21"/>
  <sheetViews>
    <sheetView workbookViewId="0">
      <selection activeCell="O1" sqref="O1"/>
    </sheetView>
  </sheetViews>
  <sheetFormatPr defaultColWidth="8.7109375" defaultRowHeight="14.45"/>
  <cols>
    <col min="1" max="14" width="10.5703125" customWidth="1"/>
    <col min="15" max="15" width="13.42578125" bestFit="1" customWidth="1"/>
    <col min="16" max="1025" width="10.5703125" customWidth="1"/>
  </cols>
  <sheetData>
    <row r="1" spans="1:15" ht="21">
      <c r="A1" s="17" t="s">
        <v>371</v>
      </c>
      <c r="O1" s="107" t="s">
        <v>85</v>
      </c>
    </row>
    <row r="2" spans="1:15" ht="15.95" thickBot="1">
      <c r="A2" s="18" t="s">
        <v>357</v>
      </c>
      <c r="B2" s="15"/>
      <c r="C2" s="15"/>
      <c r="D2" s="15"/>
    </row>
    <row r="3" spans="1:15" ht="15" thickTop="1">
      <c r="A3" s="27" t="s">
        <v>372</v>
      </c>
      <c r="B3" s="27" t="s">
        <v>362</v>
      </c>
      <c r="C3" s="27" t="s">
        <v>363</v>
      </c>
      <c r="D3" s="27" t="s">
        <v>373</v>
      </c>
    </row>
    <row r="4" spans="1:15">
      <c r="A4" s="32" t="s">
        <v>374</v>
      </c>
      <c r="B4" s="134">
        <v>276685</v>
      </c>
      <c r="C4" s="134">
        <v>256047</v>
      </c>
      <c r="D4" s="138">
        <f t="shared" ref="D4:D18" si="0">(B4+C4)</f>
        <v>532732</v>
      </c>
    </row>
    <row r="5" spans="1:15">
      <c r="A5" s="135" t="s">
        <v>375</v>
      </c>
      <c r="B5" s="134">
        <v>281295</v>
      </c>
      <c r="C5" s="134">
        <v>262211</v>
      </c>
      <c r="D5" s="138">
        <f t="shared" si="0"/>
        <v>543506</v>
      </c>
    </row>
    <row r="6" spans="1:15">
      <c r="A6" s="135" t="s">
        <v>376</v>
      </c>
      <c r="B6" s="134">
        <v>334507</v>
      </c>
      <c r="C6" s="134">
        <v>322778</v>
      </c>
      <c r="D6" s="138">
        <f t="shared" si="0"/>
        <v>657285</v>
      </c>
    </row>
    <row r="7" spans="1:15">
      <c r="A7" s="32" t="s">
        <v>377</v>
      </c>
      <c r="B7" s="134">
        <v>356841</v>
      </c>
      <c r="C7" s="134">
        <v>352924</v>
      </c>
      <c r="D7" s="138">
        <f t="shared" si="0"/>
        <v>709765</v>
      </c>
    </row>
    <row r="8" spans="1:15">
      <c r="A8" s="32" t="s">
        <v>378</v>
      </c>
      <c r="B8" s="134">
        <v>299107</v>
      </c>
      <c r="C8" s="134">
        <v>332167</v>
      </c>
      <c r="D8" s="138">
        <f t="shared" si="0"/>
        <v>631274</v>
      </c>
    </row>
    <row r="9" spans="1:15">
      <c r="A9" s="32" t="s">
        <v>379</v>
      </c>
      <c r="B9" s="134">
        <v>230917</v>
      </c>
      <c r="C9" s="134">
        <v>249523</v>
      </c>
      <c r="D9" s="138">
        <f t="shared" si="0"/>
        <v>480440</v>
      </c>
    </row>
    <row r="10" spans="1:15">
      <c r="A10" s="32" t="s">
        <v>380</v>
      </c>
      <c r="B10" s="134">
        <v>199863</v>
      </c>
      <c r="C10" s="134">
        <v>248858</v>
      </c>
      <c r="D10" s="138">
        <f t="shared" si="0"/>
        <v>448721</v>
      </c>
    </row>
    <row r="11" spans="1:15">
      <c r="A11" s="32" t="s">
        <v>381</v>
      </c>
      <c r="B11" s="134">
        <v>193902</v>
      </c>
      <c r="C11" s="134">
        <v>247648</v>
      </c>
      <c r="D11" s="138">
        <f t="shared" si="0"/>
        <v>441550</v>
      </c>
    </row>
    <row r="12" spans="1:15">
      <c r="A12" s="32" t="s">
        <v>382</v>
      </c>
      <c r="B12" s="134">
        <v>167498</v>
      </c>
      <c r="C12" s="134">
        <v>208403</v>
      </c>
      <c r="D12" s="138">
        <f t="shared" si="0"/>
        <v>375901</v>
      </c>
    </row>
    <row r="13" spans="1:15">
      <c r="A13" s="32" t="s">
        <v>383</v>
      </c>
      <c r="B13" s="134">
        <v>145612</v>
      </c>
      <c r="C13" s="134">
        <v>180981</v>
      </c>
      <c r="D13" s="138">
        <f t="shared" si="0"/>
        <v>326593</v>
      </c>
    </row>
    <row r="14" spans="1:15">
      <c r="A14" s="32" t="s">
        <v>384</v>
      </c>
      <c r="B14" s="134">
        <v>126825</v>
      </c>
      <c r="C14" s="134">
        <v>165535</v>
      </c>
      <c r="D14" s="138">
        <f t="shared" si="0"/>
        <v>292360</v>
      </c>
    </row>
    <row r="15" spans="1:15">
      <c r="A15" s="32" t="s">
        <v>385</v>
      </c>
      <c r="B15" s="134">
        <v>94886</v>
      </c>
      <c r="C15" s="134">
        <v>133038</v>
      </c>
      <c r="D15" s="138">
        <f t="shared" si="0"/>
        <v>227924</v>
      </c>
    </row>
    <row r="16" spans="1:15">
      <c r="A16" s="32" t="s">
        <v>386</v>
      </c>
      <c r="B16" s="134">
        <v>89007</v>
      </c>
      <c r="C16" s="134">
        <v>117778</v>
      </c>
      <c r="D16" s="138">
        <f t="shared" si="0"/>
        <v>206785</v>
      </c>
    </row>
    <row r="17" spans="1:4">
      <c r="A17" s="32" t="s">
        <v>387</v>
      </c>
      <c r="B17" s="134">
        <v>73530</v>
      </c>
      <c r="C17" s="134">
        <v>90477</v>
      </c>
      <c r="D17" s="138">
        <f t="shared" si="0"/>
        <v>164007</v>
      </c>
    </row>
    <row r="18" spans="1:4">
      <c r="A18" s="32" t="s">
        <v>388</v>
      </c>
      <c r="B18" s="134">
        <v>156435</v>
      </c>
      <c r="C18" s="134">
        <v>206137</v>
      </c>
      <c r="D18" s="138">
        <f t="shared" si="0"/>
        <v>362572</v>
      </c>
    </row>
    <row r="19" spans="1:4">
      <c r="A19" s="15" t="s">
        <v>123</v>
      </c>
      <c r="B19" s="136">
        <f>SUM(B4:B18)</f>
        <v>3026910</v>
      </c>
      <c r="C19" s="136">
        <f>SUM(C4:C18)</f>
        <v>3374505</v>
      </c>
      <c r="D19" s="136">
        <f>SUM(D4:D18)</f>
        <v>6401415</v>
      </c>
    </row>
    <row r="20" spans="1:4" ht="15" thickBot="1">
      <c r="A20" s="20" t="s">
        <v>389</v>
      </c>
      <c r="B20" s="137">
        <f>(B19/D19)</f>
        <v>0.47285014328863229</v>
      </c>
      <c r="C20" s="137">
        <f>(C19/D19)</f>
        <v>0.52714985671136771</v>
      </c>
      <c r="D20" s="137"/>
    </row>
    <row r="21" spans="1:4" ht="15" thickTop="1"/>
  </sheetData>
  <hyperlinks>
    <hyperlink ref="O1" location="Índice!A1" display="Volver al índice" xr:uid="{469C3773-D6B4-4F07-92F6-CC361ADEB79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B977-FE94-4449-80E2-C484DC0D962C}">
  <sheetPr>
    <tabColor rgb="FF40A682"/>
  </sheetPr>
  <dimension ref="A1:N17"/>
  <sheetViews>
    <sheetView workbookViewId="0">
      <selection activeCell="N1" sqref="N1"/>
    </sheetView>
  </sheetViews>
  <sheetFormatPr defaultColWidth="8.7109375" defaultRowHeight="14.45"/>
  <cols>
    <col min="1" max="1" width="10.5703125" customWidth="1"/>
    <col min="2" max="2" width="16.7109375" customWidth="1"/>
    <col min="3" max="3" width="16" customWidth="1"/>
    <col min="4" max="13" width="10.5703125" customWidth="1"/>
    <col min="14" max="14" width="13.42578125" bestFit="1" customWidth="1"/>
    <col min="15" max="1025" width="10.5703125" customWidth="1"/>
  </cols>
  <sheetData>
    <row r="1" spans="1:14" ht="21">
      <c r="A1" s="17" t="s">
        <v>390</v>
      </c>
      <c r="N1" s="107" t="s">
        <v>85</v>
      </c>
    </row>
    <row r="2" spans="1:14" ht="15.95" thickBot="1">
      <c r="A2" s="31" t="s">
        <v>391</v>
      </c>
    </row>
    <row r="3" spans="1:14" ht="15" thickTop="1">
      <c r="A3" s="27" t="s">
        <v>87</v>
      </c>
      <c r="B3" s="27" t="s">
        <v>392</v>
      </c>
      <c r="C3" s="27" t="s">
        <v>393</v>
      </c>
    </row>
    <row r="4" spans="1:14">
      <c r="A4" s="15">
        <v>2004</v>
      </c>
      <c r="B4" s="32">
        <v>478.88</v>
      </c>
      <c r="C4" s="32">
        <v>266.61</v>
      </c>
    </row>
    <row r="5" spans="1:14">
      <c r="A5" s="15">
        <v>2005</v>
      </c>
      <c r="B5" s="32">
        <v>492.53</v>
      </c>
      <c r="C5" s="32">
        <v>296.86</v>
      </c>
    </row>
    <row r="6" spans="1:14">
      <c r="A6" s="15">
        <v>2006</v>
      </c>
      <c r="B6" s="32">
        <v>520.16999999999996</v>
      </c>
      <c r="C6" s="32">
        <v>334.27</v>
      </c>
    </row>
    <row r="7" spans="1:14">
      <c r="A7" s="15">
        <v>2007</v>
      </c>
      <c r="B7" s="32">
        <v>538.92999999999995</v>
      </c>
      <c r="C7" s="32">
        <v>339.41</v>
      </c>
    </row>
    <row r="8" spans="1:14">
      <c r="A8" s="15">
        <v>2008</v>
      </c>
      <c r="B8" s="32">
        <v>650.12</v>
      </c>
      <c r="C8" s="32">
        <v>372.12</v>
      </c>
    </row>
    <row r="9" spans="1:14">
      <c r="A9" s="15">
        <v>2009</v>
      </c>
      <c r="B9" s="32">
        <v>768.15</v>
      </c>
      <c r="C9" s="32">
        <v>409.28</v>
      </c>
    </row>
    <row r="10" spans="1:14">
      <c r="A10" s="15">
        <v>2010</v>
      </c>
      <c r="B10" s="32">
        <v>671.5</v>
      </c>
      <c r="C10" s="32">
        <v>390.7</v>
      </c>
    </row>
    <row r="11" spans="1:14">
      <c r="A11" s="15">
        <v>2011</v>
      </c>
      <c r="B11" s="32">
        <v>706.99</v>
      </c>
      <c r="C11" s="32">
        <v>470.78</v>
      </c>
    </row>
    <row r="12" spans="1:14">
      <c r="A12" s="15">
        <v>2012</v>
      </c>
      <c r="B12" s="32">
        <v>827.1</v>
      </c>
      <c r="C12" s="32">
        <v>522.61</v>
      </c>
    </row>
    <row r="13" spans="1:14">
      <c r="A13" s="15">
        <v>2013</v>
      </c>
      <c r="B13" s="32">
        <v>863.95</v>
      </c>
      <c r="C13" s="32">
        <v>565.62</v>
      </c>
    </row>
    <row r="14" spans="1:14">
      <c r="A14" s="15">
        <v>2014</v>
      </c>
      <c r="B14" s="32">
        <v>884.93</v>
      </c>
      <c r="C14" s="32">
        <v>586.30999999999995</v>
      </c>
    </row>
    <row r="15" spans="1:14">
      <c r="A15" s="15">
        <v>2015</v>
      </c>
      <c r="B15" s="32">
        <v>917.68</v>
      </c>
      <c r="C15" s="32">
        <v>615.58000000000004</v>
      </c>
    </row>
    <row r="16" spans="1:14" ht="15" thickBot="1">
      <c r="A16" s="20">
        <v>2016</v>
      </c>
      <c r="B16" s="35">
        <v>942.2</v>
      </c>
      <c r="C16" s="35">
        <v>627.80999999999995</v>
      </c>
    </row>
    <row r="17" spans="1:1" ht="15" thickTop="1">
      <c r="A17" t="s">
        <v>394</v>
      </c>
    </row>
  </sheetData>
  <hyperlinks>
    <hyperlink ref="N1" location="Índice!A1" display="Volver al índice" xr:uid="{8F4CE57C-AE9B-4F22-85B4-3BA49D98A89B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4172-1046-4E35-B7CC-2495AAF2A2E4}">
  <dimension ref="A1:O16"/>
  <sheetViews>
    <sheetView workbookViewId="0">
      <selection activeCell="O1" sqref="O1"/>
    </sheetView>
  </sheetViews>
  <sheetFormatPr defaultColWidth="8.7109375" defaultRowHeight="14.45"/>
  <cols>
    <col min="1" max="14" width="10.5703125" customWidth="1"/>
    <col min="15" max="15" width="13.42578125" bestFit="1" customWidth="1"/>
    <col min="16" max="1025" width="10.5703125" customWidth="1"/>
  </cols>
  <sheetData>
    <row r="1" spans="1:15">
      <c r="O1" s="107" t="s">
        <v>85</v>
      </c>
    </row>
    <row r="3" spans="1:15">
      <c r="A3" s="15"/>
      <c r="B3" s="15" t="s">
        <v>392</v>
      </c>
      <c r="C3" s="15" t="s">
        <v>393</v>
      </c>
    </row>
    <row r="4" spans="1:15">
      <c r="A4" s="15">
        <v>2004</v>
      </c>
      <c r="B4" s="139">
        <v>478.88</v>
      </c>
      <c r="C4" s="139">
        <v>266.61</v>
      </c>
    </row>
    <row r="5" spans="1:15">
      <c r="A5" s="15">
        <v>2005</v>
      </c>
      <c r="B5" s="139">
        <v>492.53</v>
      </c>
      <c r="C5" s="139">
        <v>296.86</v>
      </c>
    </row>
    <row r="6" spans="1:15">
      <c r="A6" s="15">
        <v>2006</v>
      </c>
      <c r="B6" s="139">
        <v>520.16999999999996</v>
      </c>
      <c r="C6" s="139">
        <v>334.27</v>
      </c>
    </row>
    <row r="7" spans="1:15">
      <c r="A7" s="15">
        <v>2007</v>
      </c>
      <c r="B7" s="139">
        <v>538.92999999999995</v>
      </c>
      <c r="C7" s="139">
        <v>339.41</v>
      </c>
    </row>
    <row r="8" spans="1:15">
      <c r="A8" s="15">
        <v>2008</v>
      </c>
      <c r="B8" s="139">
        <v>650.12</v>
      </c>
      <c r="C8" s="139">
        <v>372.12</v>
      </c>
    </row>
    <row r="9" spans="1:15">
      <c r="A9" s="15">
        <v>2009</v>
      </c>
      <c r="B9" s="139">
        <v>768.15</v>
      </c>
      <c r="C9" s="139">
        <v>409.28</v>
      </c>
    </row>
    <row r="10" spans="1:15">
      <c r="A10" s="15">
        <v>2010</v>
      </c>
      <c r="B10" s="139">
        <v>671.5</v>
      </c>
      <c r="C10" s="139">
        <v>390.7</v>
      </c>
    </row>
    <row r="11" spans="1:15">
      <c r="A11" s="15">
        <v>2011</v>
      </c>
      <c r="B11" s="139">
        <v>706.99</v>
      </c>
      <c r="C11" s="139">
        <v>470.78</v>
      </c>
    </row>
    <row r="12" spans="1:15">
      <c r="A12" s="15">
        <v>2012</v>
      </c>
      <c r="B12" s="139">
        <v>827.1</v>
      </c>
      <c r="C12" s="139">
        <v>522.61</v>
      </c>
    </row>
    <row r="13" spans="1:15">
      <c r="A13" s="15">
        <v>2013</v>
      </c>
      <c r="B13" s="139">
        <v>863.95</v>
      </c>
      <c r="C13" s="139">
        <v>565.62</v>
      </c>
    </row>
    <row r="14" spans="1:15">
      <c r="A14" s="15">
        <v>2014</v>
      </c>
      <c r="B14" s="139">
        <v>884.93</v>
      </c>
      <c r="C14" s="139">
        <v>586.30999999999995</v>
      </c>
    </row>
    <row r="15" spans="1:15">
      <c r="A15" s="15">
        <v>2015</v>
      </c>
      <c r="B15" s="139">
        <v>917.68</v>
      </c>
      <c r="C15" s="139">
        <v>615.58000000000004</v>
      </c>
    </row>
    <row r="16" spans="1:15">
      <c r="A16" s="15">
        <v>2016</v>
      </c>
      <c r="B16" s="139">
        <v>942.2</v>
      </c>
      <c r="C16" s="139">
        <v>627.80999999999995</v>
      </c>
    </row>
  </sheetData>
  <hyperlinks>
    <hyperlink ref="O1" location="Índice!A1" display="Volver al índice" xr:uid="{80C372E3-CA3A-41A4-B1F4-EA00D7B16D4D}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DF71-28D3-4BBB-B53A-A2B2BFBE75CB}">
  <sheetPr>
    <tabColor rgb="FF40A682"/>
  </sheetPr>
  <dimension ref="A1:N15"/>
  <sheetViews>
    <sheetView workbookViewId="0">
      <selection activeCell="N1" sqref="N1"/>
    </sheetView>
  </sheetViews>
  <sheetFormatPr defaultColWidth="8.7109375" defaultRowHeight="14.45"/>
  <cols>
    <col min="1" max="3" width="15.5703125" style="91" customWidth="1"/>
    <col min="4" max="13" width="10.5703125" style="91" customWidth="1"/>
    <col min="14" max="14" width="13.42578125" style="91" bestFit="1" customWidth="1"/>
    <col min="15" max="1025" width="10.5703125" style="91" customWidth="1"/>
    <col min="1026" max="16384" width="8.7109375" style="91"/>
  </cols>
  <sheetData>
    <row r="1" spans="1:14" ht="21">
      <c r="A1" s="109" t="s">
        <v>395</v>
      </c>
      <c r="N1" s="107" t="s">
        <v>85</v>
      </c>
    </row>
    <row r="2" spans="1:14" ht="15.95" thickBot="1">
      <c r="A2" s="108" t="s">
        <v>396</v>
      </c>
    </row>
    <row r="3" spans="1:14" ht="29.45" thickTop="1">
      <c r="A3" s="113" t="s">
        <v>87</v>
      </c>
      <c r="B3" s="29" t="s">
        <v>397</v>
      </c>
      <c r="C3" s="29" t="s">
        <v>398</v>
      </c>
    </row>
    <row r="4" spans="1:14">
      <c r="A4" s="40">
        <v>1920</v>
      </c>
      <c r="B4" s="130">
        <v>0.4</v>
      </c>
      <c r="C4" s="130">
        <f t="shared" ref="C4:C14" si="0">(1-B4)</f>
        <v>0.6</v>
      </c>
    </row>
    <row r="5" spans="1:14">
      <c r="A5" s="40">
        <v>1930</v>
      </c>
      <c r="B5" s="130">
        <v>0.42</v>
      </c>
      <c r="C5" s="130">
        <f t="shared" si="0"/>
        <v>0.58000000000000007</v>
      </c>
    </row>
    <row r="6" spans="1:14">
      <c r="A6" s="40">
        <v>1940</v>
      </c>
      <c r="B6" s="130">
        <v>0.45</v>
      </c>
      <c r="C6" s="130">
        <f t="shared" si="0"/>
        <v>0.55000000000000004</v>
      </c>
    </row>
    <row r="7" spans="1:14">
      <c r="A7" s="40">
        <v>1950</v>
      </c>
      <c r="B7" s="130">
        <v>0.47</v>
      </c>
      <c r="C7" s="130">
        <f t="shared" si="0"/>
        <v>0.53</v>
      </c>
    </row>
    <row r="8" spans="1:14">
      <c r="A8" s="40">
        <v>1960</v>
      </c>
      <c r="B8" s="130">
        <v>0.5</v>
      </c>
      <c r="C8" s="130">
        <f t="shared" si="0"/>
        <v>0.5</v>
      </c>
    </row>
    <row r="9" spans="1:14">
      <c r="A9" s="40">
        <v>1970</v>
      </c>
      <c r="B9" s="130">
        <v>0.5</v>
      </c>
      <c r="C9" s="130">
        <f t="shared" si="0"/>
        <v>0.5</v>
      </c>
    </row>
    <row r="10" spans="1:14">
      <c r="A10" s="40">
        <v>1980</v>
      </c>
      <c r="B10" s="130">
        <v>0.47</v>
      </c>
      <c r="C10" s="130">
        <f t="shared" si="0"/>
        <v>0.53</v>
      </c>
    </row>
    <row r="11" spans="1:14">
      <c r="A11" s="40">
        <v>1990</v>
      </c>
      <c r="B11" s="130">
        <v>0.44</v>
      </c>
      <c r="C11" s="130">
        <f t="shared" si="0"/>
        <v>0.56000000000000005</v>
      </c>
    </row>
    <row r="12" spans="1:14">
      <c r="A12" s="40">
        <v>2000</v>
      </c>
      <c r="B12" s="130">
        <v>0.38</v>
      </c>
      <c r="C12" s="130">
        <f t="shared" si="0"/>
        <v>0.62</v>
      </c>
    </row>
    <row r="13" spans="1:14">
      <c r="A13" s="40">
        <v>2010</v>
      </c>
      <c r="B13" s="130">
        <v>0.36</v>
      </c>
      <c r="C13" s="130">
        <f t="shared" si="0"/>
        <v>0.64</v>
      </c>
    </row>
    <row r="14" spans="1:14" ht="15" thickBot="1">
      <c r="A14" s="110">
        <v>2014</v>
      </c>
      <c r="B14" s="132">
        <v>0.35</v>
      </c>
      <c r="C14" s="132">
        <f t="shared" si="0"/>
        <v>0.65</v>
      </c>
    </row>
    <row r="15" spans="1:14" ht="15" thickTop="1">
      <c r="A15" s="91" t="s">
        <v>399</v>
      </c>
    </row>
  </sheetData>
  <hyperlinks>
    <hyperlink ref="N1" location="Índice!A1" display="Volver al índice" xr:uid="{6F39F2A1-F0D7-42D6-B6FE-6518758DCA4E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9F9D-E762-453A-BEC4-47E7E63414F4}">
  <dimension ref="B1:L15"/>
  <sheetViews>
    <sheetView workbookViewId="0">
      <selection activeCell="L1" sqref="L1"/>
    </sheetView>
  </sheetViews>
  <sheetFormatPr defaultColWidth="8.7109375" defaultRowHeight="14.45"/>
  <cols>
    <col min="1" max="2" width="10.5703125" customWidth="1"/>
    <col min="3" max="3" width="28.7109375" customWidth="1"/>
    <col min="4" max="4" width="28.42578125" customWidth="1"/>
    <col min="5" max="11" width="10.5703125" customWidth="1"/>
    <col min="12" max="12" width="13.42578125" bestFit="1" customWidth="1"/>
    <col min="13" max="1025" width="10.5703125" customWidth="1"/>
  </cols>
  <sheetData>
    <row r="1" spans="2:12">
      <c r="L1" s="107" t="s">
        <v>85</v>
      </c>
    </row>
    <row r="4" spans="2:12">
      <c r="B4" s="15"/>
      <c r="C4" s="15" t="s">
        <v>397</v>
      </c>
      <c r="D4" s="15" t="s">
        <v>400</v>
      </c>
    </row>
    <row r="5" spans="2:12">
      <c r="B5" s="15">
        <v>1920</v>
      </c>
      <c r="C5" s="133">
        <v>0.4</v>
      </c>
      <c r="D5" s="133">
        <f t="shared" ref="D5:D15" si="0">(1-C5)</f>
        <v>0.6</v>
      </c>
    </row>
    <row r="6" spans="2:12">
      <c r="B6" s="15">
        <v>1930</v>
      </c>
      <c r="C6" s="133">
        <v>0.42</v>
      </c>
      <c r="D6" s="133">
        <f t="shared" si="0"/>
        <v>0.58000000000000007</v>
      </c>
    </row>
    <row r="7" spans="2:12">
      <c r="B7" s="15">
        <v>1940</v>
      </c>
      <c r="C7" s="133">
        <v>0.45</v>
      </c>
      <c r="D7" s="133">
        <f t="shared" si="0"/>
        <v>0.55000000000000004</v>
      </c>
    </row>
    <row r="8" spans="2:12">
      <c r="B8" s="15">
        <v>1950</v>
      </c>
      <c r="C8" s="133">
        <v>0.47</v>
      </c>
      <c r="D8" s="133">
        <f t="shared" si="0"/>
        <v>0.53</v>
      </c>
    </row>
    <row r="9" spans="2:12">
      <c r="B9" s="15">
        <v>1960</v>
      </c>
      <c r="C9" s="133">
        <v>0.5</v>
      </c>
      <c r="D9" s="133">
        <f t="shared" si="0"/>
        <v>0.5</v>
      </c>
    </row>
    <row r="10" spans="2:12">
      <c r="B10" s="15">
        <v>1970</v>
      </c>
      <c r="C10" s="133">
        <v>0.5</v>
      </c>
      <c r="D10" s="133">
        <f t="shared" si="0"/>
        <v>0.5</v>
      </c>
    </row>
    <row r="11" spans="2:12">
      <c r="B11" s="15">
        <v>1980</v>
      </c>
      <c r="C11" s="133">
        <v>0.47</v>
      </c>
      <c r="D11" s="133">
        <f t="shared" si="0"/>
        <v>0.53</v>
      </c>
    </row>
    <row r="12" spans="2:12">
      <c r="B12" s="15">
        <v>1990</v>
      </c>
      <c r="C12" s="133">
        <v>0.44</v>
      </c>
      <c r="D12" s="133">
        <f t="shared" si="0"/>
        <v>0.56000000000000005</v>
      </c>
    </row>
    <row r="13" spans="2:12">
      <c r="B13" s="15">
        <v>2000</v>
      </c>
      <c r="C13" s="133">
        <v>0.38</v>
      </c>
      <c r="D13" s="133">
        <f t="shared" si="0"/>
        <v>0.62</v>
      </c>
    </row>
    <row r="14" spans="2:12">
      <c r="B14" s="15">
        <v>2010</v>
      </c>
      <c r="C14" s="133">
        <v>0.36</v>
      </c>
      <c r="D14" s="133">
        <f t="shared" si="0"/>
        <v>0.64</v>
      </c>
    </row>
    <row r="15" spans="2:12">
      <c r="B15" s="15">
        <v>2014</v>
      </c>
      <c r="C15" s="133">
        <v>0.35</v>
      </c>
      <c r="D15" s="133">
        <f t="shared" si="0"/>
        <v>0.65</v>
      </c>
    </row>
  </sheetData>
  <hyperlinks>
    <hyperlink ref="L1" location="Índice!A1" display="Volver al índice" xr:uid="{3DB2A522-68CB-4E30-9634-315FABF0EC78}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290A-63DA-4F60-80F7-104179B2E2C0}">
  <sheetPr>
    <tabColor rgb="FF40A682"/>
  </sheetPr>
  <dimension ref="A1:L5"/>
  <sheetViews>
    <sheetView workbookViewId="0"/>
  </sheetViews>
  <sheetFormatPr defaultColWidth="8.7109375" defaultRowHeight="14.45"/>
  <cols>
    <col min="1" max="4" width="20.5703125" style="91" customWidth="1"/>
    <col min="5" max="11" width="10.5703125" style="91" customWidth="1"/>
    <col min="12" max="12" width="13.42578125" style="91" bestFit="1" customWidth="1"/>
    <col min="13" max="1025" width="10.5703125" style="91" customWidth="1"/>
    <col min="1026" max="16384" width="8.7109375" style="91"/>
  </cols>
  <sheetData>
    <row r="1" spans="1:12" ht="21.6" thickBot="1">
      <c r="A1" s="109" t="s">
        <v>401</v>
      </c>
      <c r="L1" s="107" t="s">
        <v>85</v>
      </c>
    </row>
    <row r="2" spans="1:12" ht="24.95" customHeight="1" thickTop="1">
      <c r="A2" s="29" t="s">
        <v>402</v>
      </c>
      <c r="B2" s="29" t="s">
        <v>403</v>
      </c>
      <c r="C2" s="29" t="s">
        <v>404</v>
      </c>
      <c r="D2" s="29" t="s">
        <v>405</v>
      </c>
    </row>
    <row r="3" spans="1:12" ht="24.95" customHeight="1">
      <c r="A3" s="141" t="s">
        <v>406</v>
      </c>
      <c r="B3" s="141" t="s">
        <v>407</v>
      </c>
      <c r="C3" s="141" t="s">
        <v>408</v>
      </c>
      <c r="D3" s="141" t="s">
        <v>409</v>
      </c>
    </row>
    <row r="4" spans="1:12" ht="102" thickBot="1">
      <c r="A4" s="142" t="s">
        <v>410</v>
      </c>
      <c r="B4" s="142" t="s">
        <v>411</v>
      </c>
      <c r="C4" s="142" t="s">
        <v>412</v>
      </c>
      <c r="D4" s="142" t="s">
        <v>413</v>
      </c>
    </row>
    <row r="5" spans="1:12" ht="15" thickTop="1">
      <c r="A5" s="140" t="s">
        <v>414</v>
      </c>
    </row>
  </sheetData>
  <hyperlinks>
    <hyperlink ref="L1" location="Índice!A1" display="Volver al índice" xr:uid="{07C0EA28-578F-4872-AD5F-0D48B73021B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4CDF-D331-4785-9056-A0774DFF119C}">
  <dimension ref="A1:O20"/>
  <sheetViews>
    <sheetView workbookViewId="0">
      <selection activeCell="O1" sqref="O1"/>
    </sheetView>
  </sheetViews>
  <sheetFormatPr defaultColWidth="11.42578125" defaultRowHeight="14.45"/>
  <cols>
    <col min="14" max="14" width="12.5703125" customWidth="1"/>
    <col min="15" max="15" width="13.42578125" bestFit="1" customWidth="1"/>
  </cols>
  <sheetData>
    <row r="1" spans="15:15">
      <c r="O1" s="107" t="s">
        <v>85</v>
      </c>
    </row>
    <row r="20" spans="1:5">
      <c r="A20" s="212" t="s">
        <v>101</v>
      </c>
      <c r="B20" s="212"/>
      <c r="C20" s="212"/>
      <c r="D20" s="212"/>
      <c r="E20" s="212"/>
    </row>
  </sheetData>
  <mergeCells count="1">
    <mergeCell ref="A20:E20"/>
  </mergeCells>
  <hyperlinks>
    <hyperlink ref="O1" location="Índice!A1" display="Volver al índice" xr:uid="{0696D74B-740B-433E-B658-864C59BA14E7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8E21-672C-44F9-ABCA-A01DE4958322}">
  <sheetPr>
    <tabColor rgb="FF40A682"/>
  </sheetPr>
  <dimension ref="A1:M7"/>
  <sheetViews>
    <sheetView workbookViewId="0">
      <selection activeCell="M1" sqref="M1"/>
    </sheetView>
  </sheetViews>
  <sheetFormatPr defaultColWidth="8.7109375" defaultRowHeight="14.45"/>
  <cols>
    <col min="1" max="5" width="15.5703125" style="91" customWidth="1"/>
    <col min="6" max="12" width="10.5703125" style="91" customWidth="1"/>
    <col min="13" max="13" width="13.42578125" style="91" bestFit="1" customWidth="1"/>
    <col min="14" max="1025" width="10.5703125" style="91" customWidth="1"/>
    <col min="1026" max="16384" width="8.7109375" style="91"/>
  </cols>
  <sheetData>
    <row r="1" spans="1:13" ht="21.6" thickBot="1">
      <c r="A1" s="109" t="s">
        <v>415</v>
      </c>
      <c r="M1" s="107" t="s">
        <v>85</v>
      </c>
    </row>
    <row r="2" spans="1:13" ht="24.95" customHeight="1" thickTop="1">
      <c r="A2" s="29" t="s">
        <v>416</v>
      </c>
      <c r="B2" s="29" t="s">
        <v>417</v>
      </c>
      <c r="C2" s="29" t="s">
        <v>403</v>
      </c>
      <c r="D2" s="29" t="s">
        <v>404</v>
      </c>
      <c r="E2" s="29" t="s">
        <v>405</v>
      </c>
    </row>
    <row r="3" spans="1:13" ht="29.1">
      <c r="A3" s="141" t="s">
        <v>418</v>
      </c>
      <c r="B3" s="141" t="s">
        <v>419</v>
      </c>
      <c r="C3" s="141" t="s">
        <v>419</v>
      </c>
      <c r="D3" s="141" t="s">
        <v>420</v>
      </c>
      <c r="E3" s="141" t="s">
        <v>421</v>
      </c>
    </row>
    <row r="4" spans="1:13" ht="29.1">
      <c r="A4" s="141" t="s">
        <v>422</v>
      </c>
      <c r="B4" s="141" t="s">
        <v>419</v>
      </c>
      <c r="C4" s="141" t="s">
        <v>420</v>
      </c>
      <c r="D4" s="141" t="s">
        <v>420</v>
      </c>
      <c r="E4" s="141" t="s">
        <v>421</v>
      </c>
    </row>
    <row r="5" spans="1:13" ht="43.5">
      <c r="A5" s="141" t="s">
        <v>423</v>
      </c>
      <c r="B5" s="141" t="s">
        <v>421</v>
      </c>
      <c r="C5" s="141" t="s">
        <v>419</v>
      </c>
      <c r="D5" s="141" t="s">
        <v>420</v>
      </c>
      <c r="E5" s="141" t="s">
        <v>421</v>
      </c>
    </row>
    <row r="6" spans="1:13" ht="29.45" thickBot="1">
      <c r="A6" s="142" t="s">
        <v>424</v>
      </c>
      <c r="B6" s="142" t="s">
        <v>425</v>
      </c>
      <c r="C6" s="142" t="s">
        <v>425</v>
      </c>
      <c r="D6" s="142" t="s">
        <v>426</v>
      </c>
      <c r="E6" s="142" t="s">
        <v>427</v>
      </c>
    </row>
    <row r="7" spans="1:13" ht="15" thickTop="1">
      <c r="A7" s="91" t="s">
        <v>428</v>
      </c>
    </row>
  </sheetData>
  <hyperlinks>
    <hyperlink ref="M1" location="Índice!A1" display="Volver al índice" xr:uid="{A7CBEABC-81DC-4D20-98A2-087638F24BCE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FAA0-2BA4-4F72-8D4F-0A05B8AC4453}">
  <sheetPr>
    <tabColor rgb="FF40A682"/>
  </sheetPr>
  <dimension ref="A1:O8"/>
  <sheetViews>
    <sheetView workbookViewId="0">
      <selection activeCell="O1" sqref="O1"/>
    </sheetView>
  </sheetViews>
  <sheetFormatPr defaultColWidth="8.7109375" defaultRowHeight="14.45"/>
  <cols>
    <col min="1" max="14" width="10.5703125" customWidth="1"/>
    <col min="15" max="15" width="13.42578125" bestFit="1" customWidth="1"/>
    <col min="16" max="1025" width="10.5703125" customWidth="1"/>
  </cols>
  <sheetData>
    <row r="1" spans="1:15" ht="21">
      <c r="A1" s="17" t="s">
        <v>429</v>
      </c>
      <c r="O1" s="107" t="s">
        <v>85</v>
      </c>
    </row>
    <row r="2" spans="1:15" ht="15.95" thickBot="1">
      <c r="A2" s="31" t="s">
        <v>314</v>
      </c>
    </row>
    <row r="3" spans="1:15" ht="15.75" customHeight="1" thickTop="1">
      <c r="A3" s="237" t="s">
        <v>182</v>
      </c>
      <c r="B3" s="237" t="s">
        <v>430</v>
      </c>
      <c r="C3" s="237"/>
      <c r="D3" s="237"/>
      <c r="E3" s="237"/>
      <c r="F3" s="237"/>
      <c r="G3" s="237"/>
    </row>
    <row r="4" spans="1:15">
      <c r="A4" s="238"/>
      <c r="B4" s="202" t="s">
        <v>431</v>
      </c>
      <c r="C4" s="202" t="s">
        <v>432</v>
      </c>
      <c r="D4" s="202" t="s">
        <v>433</v>
      </c>
      <c r="E4" s="202" t="s">
        <v>434</v>
      </c>
      <c r="F4" s="202" t="s">
        <v>435</v>
      </c>
      <c r="G4" s="202" t="s">
        <v>436</v>
      </c>
    </row>
    <row r="5" spans="1:15">
      <c r="A5" s="143">
        <v>2000</v>
      </c>
      <c r="B5" s="145">
        <v>100</v>
      </c>
      <c r="C5" s="145">
        <v>127.5</v>
      </c>
      <c r="D5" s="145">
        <v>159.1</v>
      </c>
      <c r="E5" s="145">
        <v>188.6</v>
      </c>
      <c r="F5" s="145">
        <v>266.89999999999998</v>
      </c>
      <c r="G5" s="145">
        <v>498.3</v>
      </c>
    </row>
    <row r="6" spans="1:15">
      <c r="A6" s="143">
        <v>2006</v>
      </c>
      <c r="B6" s="145">
        <v>128.6</v>
      </c>
      <c r="C6" s="145">
        <v>144.9</v>
      </c>
      <c r="D6" s="145">
        <v>158.5</v>
      </c>
      <c r="E6" s="145">
        <v>189.3</v>
      </c>
      <c r="F6" s="145">
        <v>238.3</v>
      </c>
      <c r="G6" s="145">
        <v>509.4</v>
      </c>
    </row>
    <row r="7" spans="1:15" ht="15" thickBot="1">
      <c r="A7" s="144">
        <v>2014</v>
      </c>
      <c r="B7" s="146">
        <v>153.4</v>
      </c>
      <c r="C7" s="146">
        <v>184.2</v>
      </c>
      <c r="D7" s="146">
        <v>203.1</v>
      </c>
      <c r="E7" s="146">
        <v>227.6</v>
      </c>
      <c r="F7" s="146">
        <v>295.2</v>
      </c>
      <c r="G7" s="146">
        <v>577.5</v>
      </c>
    </row>
    <row r="8" spans="1:15" ht="15" thickTop="1">
      <c r="A8" t="s">
        <v>437</v>
      </c>
    </row>
  </sheetData>
  <mergeCells count="2">
    <mergeCell ref="A3:A4"/>
    <mergeCell ref="B3:G3"/>
  </mergeCells>
  <hyperlinks>
    <hyperlink ref="O1" location="Índice!A1" display="Volver al índice" xr:uid="{7CD01ED4-9AE5-4223-9067-762A0E447CDA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AD36-C7C6-440E-A17D-4A3B2B565BCF}">
  <sheetPr>
    <tabColor rgb="FF29C5D1"/>
  </sheetPr>
  <dimension ref="A1:N35"/>
  <sheetViews>
    <sheetView workbookViewId="0"/>
  </sheetViews>
  <sheetFormatPr defaultColWidth="10.85546875" defaultRowHeight="14.45"/>
  <cols>
    <col min="1" max="1" width="14.42578125" style="48" customWidth="1"/>
    <col min="2" max="2" width="20.28515625" style="48" customWidth="1"/>
    <col min="3" max="13" width="10.85546875" style="48"/>
    <col min="14" max="14" width="13.42578125" style="48" bestFit="1" customWidth="1"/>
    <col min="15" max="16384" width="10.85546875" style="48"/>
  </cols>
  <sheetData>
    <row r="1" spans="1:14" ht="21">
      <c r="A1" s="71" t="s">
        <v>438</v>
      </c>
      <c r="B1" s="59"/>
      <c r="C1" s="59"/>
      <c r="D1" s="59"/>
      <c r="E1" s="59"/>
      <c r="F1" s="59"/>
      <c r="G1" s="59"/>
      <c r="H1" s="59"/>
      <c r="I1" s="59"/>
      <c r="J1" s="59"/>
      <c r="N1" s="107" t="s">
        <v>85</v>
      </c>
    </row>
    <row r="2" spans="1:14" ht="15.95" thickBot="1">
      <c r="A2" s="51" t="s">
        <v>439</v>
      </c>
    </row>
    <row r="3" spans="1:14" ht="15" thickTop="1">
      <c r="A3" s="39" t="s">
        <v>87</v>
      </c>
      <c r="B3" s="39" t="s">
        <v>440</v>
      </c>
    </row>
    <row r="4" spans="1:14">
      <c r="A4" s="49">
        <v>1985</v>
      </c>
      <c r="B4" s="60">
        <v>0.54088888888888897</v>
      </c>
    </row>
    <row r="5" spans="1:14">
      <c r="A5" s="49">
        <v>1986</v>
      </c>
      <c r="B5" s="60">
        <v>0.54115378090761057</v>
      </c>
    </row>
    <row r="6" spans="1:14">
      <c r="A6" s="49">
        <v>1987</v>
      </c>
      <c r="B6" s="60">
        <v>0.54138634187464374</v>
      </c>
    </row>
    <row r="7" spans="1:14">
      <c r="A7" s="49">
        <v>1988</v>
      </c>
      <c r="B7" s="60">
        <v>0.54158593734641058</v>
      </c>
    </row>
    <row r="8" spans="1:14">
      <c r="A8" s="49">
        <v>1989</v>
      </c>
      <c r="B8" s="60">
        <v>0.54175189252171807</v>
      </c>
    </row>
    <row r="9" spans="1:14">
      <c r="A9" s="49">
        <v>1990</v>
      </c>
      <c r="B9" s="60">
        <v>0.54188349135751823</v>
      </c>
    </row>
    <row r="10" spans="1:14">
      <c r="A10" s="49">
        <v>1991</v>
      </c>
      <c r="B10" s="60">
        <v>0.54198005270160554</v>
      </c>
    </row>
    <row r="11" spans="1:14">
      <c r="A11" s="49">
        <v>1992</v>
      </c>
      <c r="B11" s="60">
        <v>0.54204077524717054</v>
      </c>
    </row>
    <row r="12" spans="1:14">
      <c r="A12" s="49">
        <v>1993</v>
      </c>
      <c r="B12" s="60">
        <v>0.5420648906459935</v>
      </c>
    </row>
    <row r="13" spans="1:14">
      <c r="A13" s="49">
        <v>1994</v>
      </c>
      <c r="B13" s="60">
        <v>0.5420515854410497</v>
      </c>
    </row>
    <row r="14" spans="1:14">
      <c r="A14" s="49">
        <v>1995</v>
      </c>
      <c r="B14" s="60">
        <v>0.54200000000000004</v>
      </c>
    </row>
    <row r="15" spans="1:14">
      <c r="A15" s="49">
        <v>1996</v>
      </c>
      <c r="B15" s="60">
        <v>0.53147530227405348</v>
      </c>
    </row>
    <row r="16" spans="1:14">
      <c r="A16" s="49">
        <v>1997</v>
      </c>
      <c r="B16" s="60">
        <v>0.51985213728398016</v>
      </c>
    </row>
    <row r="17" spans="1:2">
      <c r="A17" s="49">
        <v>1998</v>
      </c>
      <c r="B17" s="60">
        <v>0.45133333333333336</v>
      </c>
    </row>
    <row r="18" spans="1:2">
      <c r="A18" s="49">
        <v>1999</v>
      </c>
      <c r="B18" s="60">
        <v>0.50004179386380421</v>
      </c>
    </row>
    <row r="19" spans="1:2">
      <c r="A19" s="49">
        <v>2000</v>
      </c>
      <c r="B19" s="60">
        <v>0.5363245610285492</v>
      </c>
    </row>
    <row r="20" spans="1:2">
      <c r="A20" s="49">
        <v>2001</v>
      </c>
      <c r="B20" s="60">
        <v>0.54999371339092851</v>
      </c>
    </row>
    <row r="21" spans="1:2">
      <c r="A21" s="49">
        <v>2002</v>
      </c>
      <c r="B21" s="60">
        <v>0.56324444444444433</v>
      </c>
    </row>
    <row r="22" spans="1:2">
      <c r="A22" s="49">
        <v>2003</v>
      </c>
      <c r="B22" s="60">
        <v>0.53765322342800215</v>
      </c>
    </row>
    <row r="23" spans="1:2">
      <c r="A23" s="49">
        <v>2004</v>
      </c>
      <c r="B23" s="60">
        <v>0.52139999999999997</v>
      </c>
    </row>
    <row r="24" spans="1:2">
      <c r="A24" s="49">
        <v>2005</v>
      </c>
      <c r="B24" s="60">
        <v>0.53088888888888897</v>
      </c>
    </row>
    <row r="25" spans="1:2">
      <c r="A25" s="49">
        <v>2006</v>
      </c>
      <c r="B25" s="60">
        <v>0.49523470816803422</v>
      </c>
    </row>
    <row r="26" spans="1:2">
      <c r="A26" s="49">
        <v>2007</v>
      </c>
      <c r="B26" s="60">
        <v>0.49097170844794996</v>
      </c>
    </row>
    <row r="27" spans="1:2">
      <c r="A27" s="49">
        <v>2008</v>
      </c>
      <c r="B27" s="60">
        <v>0.48664444444444438</v>
      </c>
    </row>
    <row r="28" spans="1:2">
      <c r="A28" s="49">
        <v>2009</v>
      </c>
      <c r="B28" s="60">
        <v>0.48786666666666662</v>
      </c>
    </row>
    <row r="29" spans="1:2">
      <c r="A29" s="49">
        <v>2010</v>
      </c>
      <c r="B29" s="60">
        <v>0.46142222222222212</v>
      </c>
    </row>
    <row r="30" spans="1:2">
      <c r="A30" s="49">
        <v>2011</v>
      </c>
      <c r="B30" s="60">
        <v>0.44833333333333292</v>
      </c>
    </row>
    <row r="31" spans="1:2">
      <c r="A31" s="49">
        <v>2012</v>
      </c>
      <c r="B31" s="60">
        <v>0.4469777777777782</v>
      </c>
    </row>
    <row r="32" spans="1:2">
      <c r="A32" s="49">
        <v>2013</v>
      </c>
      <c r="B32" s="60">
        <v>0.4668444444444444</v>
      </c>
    </row>
    <row r="33" spans="1:2" ht="15" thickBot="1">
      <c r="A33" s="56">
        <v>2014</v>
      </c>
      <c r="B33" s="61">
        <v>0.45215555555555537</v>
      </c>
    </row>
    <row r="34" spans="1:2" ht="15" thickTop="1">
      <c r="A34" s="48" t="s">
        <v>441</v>
      </c>
    </row>
    <row r="35" spans="1:2">
      <c r="A35" s="48" t="s">
        <v>442</v>
      </c>
    </row>
  </sheetData>
  <hyperlinks>
    <hyperlink ref="N1" location="Índice!A1" display="Volver al índice" xr:uid="{70B33C95-1AF0-4C17-938B-7B5E88F4AABC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2956-FC0A-4AD0-A4A6-A851E5F4659D}">
  <dimension ref="A1:O27"/>
  <sheetViews>
    <sheetView workbookViewId="0">
      <selection activeCell="O1" sqref="O1"/>
    </sheetView>
  </sheetViews>
  <sheetFormatPr defaultColWidth="11.42578125" defaultRowHeight="14.45"/>
  <cols>
    <col min="1" max="1" width="14" customWidth="1"/>
    <col min="15" max="15" width="13.42578125" bestFit="1" customWidth="1"/>
  </cols>
  <sheetData>
    <row r="1" spans="1:15" s="48" customFormat="1" ht="21">
      <c r="A1" s="71" t="s">
        <v>443</v>
      </c>
      <c r="B1" s="59"/>
      <c r="C1" s="59"/>
      <c r="D1" s="59"/>
      <c r="E1" s="59"/>
      <c r="F1" s="59"/>
      <c r="G1" s="59"/>
      <c r="H1" s="59"/>
      <c r="I1" s="59"/>
      <c r="J1" s="59"/>
      <c r="O1" s="107" t="s">
        <v>85</v>
      </c>
    </row>
    <row r="2" spans="1:15" s="48" customFormat="1" ht="15.6">
      <c r="A2" s="51" t="s">
        <v>439</v>
      </c>
    </row>
    <row r="26" spans="1:1">
      <c r="A26" s="48" t="s">
        <v>441</v>
      </c>
    </row>
    <row r="27" spans="1:1">
      <c r="A27" s="48" t="s">
        <v>442</v>
      </c>
    </row>
  </sheetData>
  <hyperlinks>
    <hyperlink ref="O1" location="Índice!A1" display="Volver al índice" xr:uid="{008F81D4-2544-4F70-AFAB-4A6CFF2368D2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2A53-9B5A-4B04-AC4D-C11F5C4791F4}">
  <sheetPr>
    <tabColor rgb="FF29C5D1"/>
  </sheetPr>
  <dimension ref="A1:N58"/>
  <sheetViews>
    <sheetView workbookViewId="0">
      <selection activeCell="N1" sqref="N1"/>
    </sheetView>
  </sheetViews>
  <sheetFormatPr defaultColWidth="10.85546875" defaultRowHeight="14.45"/>
  <cols>
    <col min="1" max="3" width="15.5703125" style="91" customWidth="1"/>
    <col min="4" max="13" width="10.85546875" style="91"/>
    <col min="14" max="14" width="13.42578125" style="91" bestFit="1" customWidth="1"/>
    <col min="15" max="16384" width="10.85546875" style="91"/>
  </cols>
  <sheetData>
    <row r="1" spans="1:14" ht="21">
      <c r="A1" s="62" t="s">
        <v>444</v>
      </c>
      <c r="B1" s="147"/>
      <c r="C1" s="147"/>
      <c r="N1" s="107" t="s">
        <v>85</v>
      </c>
    </row>
    <row r="2" spans="1:14" ht="15.95" thickBot="1">
      <c r="A2" s="108" t="s">
        <v>445</v>
      </c>
    </row>
    <row r="3" spans="1:14" ht="29.45" thickTop="1">
      <c r="A3" s="29" t="s">
        <v>87</v>
      </c>
      <c r="B3" s="29" t="s">
        <v>88</v>
      </c>
      <c r="C3" s="29" t="s">
        <v>446</v>
      </c>
    </row>
    <row r="4" spans="1:14">
      <c r="A4" s="40">
        <v>1963</v>
      </c>
      <c r="B4" s="148">
        <v>0.37259846441170363</v>
      </c>
      <c r="C4" s="148">
        <v>0.42469374177047159</v>
      </c>
    </row>
    <row r="5" spans="1:14">
      <c r="A5" s="40">
        <v>1964</v>
      </c>
      <c r="B5" s="148">
        <v>0.38238638721726492</v>
      </c>
      <c r="C5" s="148">
        <v>0.40794513810108068</v>
      </c>
    </row>
    <row r="6" spans="1:14">
      <c r="A6" s="40">
        <v>1965</v>
      </c>
      <c r="B6" s="148">
        <v>0.37756547001452578</v>
      </c>
      <c r="C6" s="148">
        <v>0.40795883783434705</v>
      </c>
    </row>
    <row r="7" spans="1:14">
      <c r="A7" s="40">
        <v>1966</v>
      </c>
      <c r="B7" s="148">
        <v>0.37902635401535584</v>
      </c>
      <c r="C7" s="148">
        <v>0.41007767363459097</v>
      </c>
    </row>
    <row r="8" spans="1:14">
      <c r="A8" s="40">
        <v>1967</v>
      </c>
      <c r="B8" s="148">
        <v>0.37625067441377874</v>
      </c>
      <c r="C8" s="148">
        <v>0.40635609652632554</v>
      </c>
    </row>
    <row r="9" spans="1:14">
      <c r="A9" s="40">
        <v>1968</v>
      </c>
      <c r="B9" s="148">
        <v>0.37442456941274116</v>
      </c>
      <c r="C9" s="148">
        <v>0.40403302019959797</v>
      </c>
    </row>
    <row r="10" spans="1:14">
      <c r="A10" s="40">
        <v>1969</v>
      </c>
      <c r="B10" s="148">
        <v>0.37362108321228465</v>
      </c>
      <c r="C10" s="148">
        <v>0.40569769004186235</v>
      </c>
    </row>
    <row r="11" spans="1:14">
      <c r="A11" s="40">
        <v>1970</v>
      </c>
      <c r="B11" s="148">
        <v>0.36792363560904756</v>
      </c>
      <c r="C11" s="148">
        <v>0.40123073784745955</v>
      </c>
    </row>
    <row r="12" spans="1:14">
      <c r="A12" s="40">
        <v>1971</v>
      </c>
      <c r="B12" s="148">
        <v>0.36624361900809294</v>
      </c>
      <c r="C12" s="148">
        <v>0.41548170615457819</v>
      </c>
    </row>
    <row r="13" spans="1:14">
      <c r="A13" s="40">
        <v>1972</v>
      </c>
      <c r="B13" s="148">
        <v>0.36244532060593482</v>
      </c>
      <c r="C13" s="148">
        <v>0.41917812664506798</v>
      </c>
    </row>
    <row r="14" spans="1:14">
      <c r="A14" s="40">
        <v>1973</v>
      </c>
      <c r="B14" s="148">
        <v>0.36120356920522928</v>
      </c>
      <c r="C14" s="148">
        <v>0.39074910337638818</v>
      </c>
    </row>
    <row r="15" spans="1:14">
      <c r="A15" s="40">
        <v>1974</v>
      </c>
      <c r="B15" s="148">
        <v>0.35959659680431627</v>
      </c>
      <c r="C15" s="148">
        <v>0.37582109493839377</v>
      </c>
    </row>
    <row r="16" spans="1:14">
      <c r="A16" s="40">
        <v>1975</v>
      </c>
      <c r="B16" s="148">
        <v>0.35689396140278062</v>
      </c>
      <c r="C16" s="148">
        <v>0.39424530721320572</v>
      </c>
    </row>
    <row r="17" spans="1:3">
      <c r="A17" s="40">
        <v>1976</v>
      </c>
      <c r="B17" s="148">
        <v>0.35645569620253159</v>
      </c>
      <c r="C17" s="148">
        <v>0.39318019072946331</v>
      </c>
    </row>
    <row r="18" spans="1:3">
      <c r="A18" s="40">
        <v>1977</v>
      </c>
      <c r="B18" s="148">
        <v>0.35199999999999998</v>
      </c>
      <c r="C18" s="148">
        <v>0.38745905836718081</v>
      </c>
    </row>
    <row r="19" spans="1:3">
      <c r="A19" s="40">
        <v>1978</v>
      </c>
      <c r="B19" s="148">
        <v>0.38256179775280902</v>
      </c>
      <c r="C19" s="148">
        <v>0.39445548560125898</v>
      </c>
    </row>
    <row r="20" spans="1:3">
      <c r="A20" s="40">
        <v>1979</v>
      </c>
      <c r="B20" s="148">
        <v>0.37155056179775281</v>
      </c>
      <c r="C20" s="148">
        <v>0.374182299413026</v>
      </c>
    </row>
    <row r="21" spans="1:3">
      <c r="A21" s="40">
        <v>1980</v>
      </c>
      <c r="B21" s="148">
        <v>0.36903370786516854</v>
      </c>
      <c r="C21" s="148">
        <v>0.37114956501761392</v>
      </c>
    </row>
    <row r="22" spans="1:3">
      <c r="A22" s="40">
        <v>1981</v>
      </c>
      <c r="B22" s="148">
        <v>0.35817977528089889</v>
      </c>
      <c r="C22" s="148">
        <v>0.38133637650814933</v>
      </c>
    </row>
    <row r="23" spans="1:3">
      <c r="A23" s="40">
        <v>1982</v>
      </c>
      <c r="B23" s="148">
        <v>0.35212359550561795</v>
      </c>
      <c r="C23" s="148">
        <v>0.39071641738080332</v>
      </c>
    </row>
    <row r="24" spans="1:3">
      <c r="A24" s="40">
        <v>1983</v>
      </c>
      <c r="B24" s="148">
        <v>0.35959550561797754</v>
      </c>
      <c r="C24" s="148">
        <v>0.37084697345555256</v>
      </c>
    </row>
    <row r="25" spans="1:3">
      <c r="A25" s="40">
        <v>1984</v>
      </c>
      <c r="B25" s="148">
        <v>0.35841573033707863</v>
      </c>
      <c r="C25" s="148">
        <v>0.36679536504237786</v>
      </c>
    </row>
    <row r="26" spans="1:3">
      <c r="A26" s="40">
        <v>1985</v>
      </c>
      <c r="B26" s="148">
        <v>0.35668539325842696</v>
      </c>
      <c r="C26" s="148">
        <v>0.35656619890545915</v>
      </c>
    </row>
    <row r="27" spans="1:3">
      <c r="A27" s="40">
        <v>1986</v>
      </c>
      <c r="B27" s="148">
        <v>0.35456179775280894</v>
      </c>
      <c r="C27" s="148">
        <v>0.35894321631632203</v>
      </c>
    </row>
    <row r="28" spans="1:3">
      <c r="A28" s="40">
        <v>1987</v>
      </c>
      <c r="B28" s="148">
        <v>0.35322471910112357</v>
      </c>
      <c r="C28" s="148">
        <v>0.36257719334936178</v>
      </c>
    </row>
    <row r="29" spans="1:3">
      <c r="A29" s="40">
        <v>1988</v>
      </c>
      <c r="B29" s="148">
        <v>0.35173033707865164</v>
      </c>
      <c r="C29" s="148">
        <v>0.36537911167932957</v>
      </c>
    </row>
    <row r="30" spans="1:3">
      <c r="A30" s="40">
        <v>1989</v>
      </c>
      <c r="B30" s="148">
        <v>0.35</v>
      </c>
      <c r="C30" s="148">
        <v>0.36775362950107504</v>
      </c>
    </row>
    <row r="31" spans="1:3">
      <c r="A31" s="40">
        <v>1990</v>
      </c>
      <c r="B31" s="148">
        <v>0.33200000000000002</v>
      </c>
      <c r="C31" s="148">
        <v>0.35477854201755221</v>
      </c>
    </row>
    <row r="32" spans="1:3">
      <c r="A32" s="40">
        <v>1991</v>
      </c>
      <c r="B32" s="148">
        <v>0.317</v>
      </c>
      <c r="C32" s="148">
        <v>0.35373943687820902</v>
      </c>
    </row>
    <row r="33" spans="1:3">
      <c r="A33" s="40">
        <v>1992</v>
      </c>
      <c r="B33" s="148">
        <v>0.31596886617100373</v>
      </c>
      <c r="C33" s="148">
        <v>0.3613062532066682</v>
      </c>
    </row>
    <row r="34" spans="1:3">
      <c r="A34" s="40">
        <v>1993</v>
      </c>
      <c r="B34" s="148">
        <v>0.30499465613382903</v>
      </c>
      <c r="C34" s="148">
        <v>0.36477074914183816</v>
      </c>
    </row>
    <row r="35" spans="1:3">
      <c r="A35" s="40">
        <v>1994</v>
      </c>
      <c r="B35" s="148">
        <v>0.2993970724907063</v>
      </c>
      <c r="C35" s="148">
        <v>0.35567179700280521</v>
      </c>
    </row>
    <row r="36" spans="1:3">
      <c r="A36" s="40">
        <v>1995</v>
      </c>
      <c r="B36" s="148">
        <v>0.28474024163568773</v>
      </c>
      <c r="C36" s="148">
        <v>0.34465413643229703</v>
      </c>
    </row>
    <row r="37" spans="1:3">
      <c r="A37" s="40">
        <v>1996</v>
      </c>
      <c r="B37" s="148">
        <v>0.28245701672862455</v>
      </c>
      <c r="C37" s="148">
        <v>0.3317070979295228</v>
      </c>
    </row>
    <row r="38" spans="1:3">
      <c r="A38" s="40">
        <v>1997</v>
      </c>
      <c r="B38" s="148">
        <v>0.2802474442379182</v>
      </c>
      <c r="C38" s="148">
        <v>0.33345924498912</v>
      </c>
    </row>
    <row r="39" spans="1:3">
      <c r="A39" s="40">
        <v>1998</v>
      </c>
      <c r="B39" s="148">
        <v>0.27590195167286241</v>
      </c>
      <c r="C39" s="148">
        <v>0.34619144661046697</v>
      </c>
    </row>
    <row r="40" spans="1:3">
      <c r="A40" s="40">
        <v>1999</v>
      </c>
      <c r="B40" s="148">
        <v>0.27943726765799254</v>
      </c>
      <c r="C40" s="148">
        <v>0.34775721551455491</v>
      </c>
    </row>
    <row r="41" spans="1:3">
      <c r="A41" s="40">
        <v>2000</v>
      </c>
      <c r="B41" s="148">
        <v>0.28334084572490698</v>
      </c>
      <c r="C41" s="148">
        <v>0.34379011939883253</v>
      </c>
    </row>
    <row r="42" spans="1:3">
      <c r="A42" s="40">
        <v>2001</v>
      </c>
      <c r="B42" s="148">
        <v>0.28076301115241625</v>
      </c>
      <c r="C42" s="148">
        <v>0.34791158750474072</v>
      </c>
    </row>
    <row r="43" spans="1:3">
      <c r="A43" s="40">
        <v>2002</v>
      </c>
      <c r="B43" s="148">
        <v>0.28054205390334563</v>
      </c>
      <c r="C43" s="148">
        <v>0.34384358683944821</v>
      </c>
    </row>
    <row r="44" spans="1:3">
      <c r="A44" s="40">
        <v>2003</v>
      </c>
      <c r="B44" s="148">
        <v>0.27862709107806682</v>
      </c>
      <c r="C44" s="148">
        <v>0.33868459330548251</v>
      </c>
    </row>
    <row r="45" spans="1:3">
      <c r="A45" s="40">
        <v>2004</v>
      </c>
      <c r="B45" s="148">
        <v>0.27737499999999987</v>
      </c>
      <c r="C45" s="148">
        <v>0.35112893863493688</v>
      </c>
    </row>
    <row r="46" spans="1:3">
      <c r="A46" s="40">
        <v>2005</v>
      </c>
      <c r="B46" s="148">
        <v>0.27575464684014855</v>
      </c>
      <c r="C46" s="148">
        <v>0.34925638148762117</v>
      </c>
    </row>
    <row r="47" spans="1:3">
      <c r="A47" s="40">
        <v>2006</v>
      </c>
      <c r="B47" s="148">
        <v>0.27273489776951659</v>
      </c>
      <c r="C47" s="148">
        <v>0.34236051737662943</v>
      </c>
    </row>
    <row r="48" spans="1:3">
      <c r="A48" s="40">
        <v>2007</v>
      </c>
      <c r="B48" s="148">
        <v>0.27023071561338274</v>
      </c>
      <c r="C48" s="148">
        <v>0.34594012335571134</v>
      </c>
    </row>
    <row r="49" spans="1:12">
      <c r="A49" s="40">
        <v>2008</v>
      </c>
      <c r="B49" s="148">
        <v>0.26791688902176608</v>
      </c>
      <c r="C49" s="148">
        <v>0.351851431560605</v>
      </c>
    </row>
    <row r="50" spans="1:12">
      <c r="A50" s="40">
        <v>2009</v>
      </c>
      <c r="B50" s="148">
        <v>0.26562287436560583</v>
      </c>
      <c r="C50" s="148"/>
    </row>
    <row r="51" spans="1:12">
      <c r="A51" s="40">
        <v>2010</v>
      </c>
      <c r="B51" s="148">
        <v>0.2633485020069577</v>
      </c>
      <c r="C51" s="148"/>
    </row>
    <row r="52" spans="1:12">
      <c r="A52" s="40">
        <v>2011</v>
      </c>
      <c r="B52" s="148">
        <v>0.26109360376038721</v>
      </c>
      <c r="C52" s="148"/>
    </row>
    <row r="53" spans="1:12">
      <c r="A53" s="40">
        <v>2012</v>
      </c>
      <c r="B53" s="148">
        <v>0.25885801288053284</v>
      </c>
      <c r="C53" s="148"/>
    </row>
    <row r="54" spans="1:12" ht="15" thickBot="1">
      <c r="A54" s="110">
        <v>2013</v>
      </c>
      <c r="B54" s="149">
        <v>0.25664156404977545</v>
      </c>
      <c r="C54" s="149"/>
    </row>
    <row r="55" spans="1:12" ht="15" thickTop="1">
      <c r="A55" s="91" t="s">
        <v>447</v>
      </c>
    </row>
    <row r="56" spans="1:12" ht="14.45" customHeight="1">
      <c r="A56" s="239" t="s">
        <v>448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</row>
    <row r="57" spans="1:12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</row>
    <row r="58" spans="1:12">
      <c r="A58" s="239"/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</row>
  </sheetData>
  <mergeCells count="1">
    <mergeCell ref="A56:L58"/>
  </mergeCells>
  <hyperlinks>
    <hyperlink ref="N1" location="Índice!A1" display="Volver al índice" xr:uid="{D29037EE-1EB1-4C0F-A618-FE962D7F9893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E5C4-F8C3-4285-A083-CC1AC5FE1B52}">
  <dimension ref="A1:J29"/>
  <sheetViews>
    <sheetView workbookViewId="0">
      <selection activeCell="J1" sqref="J1"/>
    </sheetView>
  </sheetViews>
  <sheetFormatPr defaultColWidth="11.42578125" defaultRowHeight="14.45"/>
  <cols>
    <col min="1" max="1" width="15.140625" customWidth="1"/>
    <col min="3" max="3" width="60.5703125" customWidth="1"/>
    <col min="10" max="10" width="13.42578125" bestFit="1" customWidth="1"/>
  </cols>
  <sheetData>
    <row r="1" spans="1:10" s="91" customFormat="1" ht="21">
      <c r="A1" s="62" t="s">
        <v>449</v>
      </c>
      <c r="B1" s="147"/>
      <c r="C1" s="147"/>
      <c r="J1" s="107" t="s">
        <v>85</v>
      </c>
    </row>
    <row r="29" spans="1:1">
      <c r="A29" t="s">
        <v>450</v>
      </c>
    </row>
  </sheetData>
  <hyperlinks>
    <hyperlink ref="J1" location="Índice!A1" display="Volver al índice" xr:uid="{E7A9612E-AECE-4BFF-A864-39B31FAB85A4}"/>
  </hyperlink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4B70-19DE-4222-A6D0-6E48BE259FE6}">
  <sheetPr>
    <tabColor rgb="FF40A682"/>
  </sheetPr>
  <dimension ref="A1:N9"/>
  <sheetViews>
    <sheetView workbookViewId="0">
      <selection activeCell="N1" sqref="N1"/>
    </sheetView>
  </sheetViews>
  <sheetFormatPr defaultColWidth="11.42578125" defaultRowHeight="14.45"/>
  <cols>
    <col min="1" max="1" width="17.7109375" customWidth="1"/>
    <col min="14" max="14" width="13.42578125" bestFit="1" customWidth="1"/>
  </cols>
  <sheetData>
    <row r="1" spans="1:14" ht="21">
      <c r="A1" s="71" t="s">
        <v>451</v>
      </c>
      <c r="N1" s="107" t="s">
        <v>85</v>
      </c>
    </row>
    <row r="2" spans="1:14" ht="15.95" thickBot="1">
      <c r="A2" s="31" t="s">
        <v>452</v>
      </c>
    </row>
    <row r="3" spans="1:14" ht="15" thickTop="1">
      <c r="A3" s="113" t="s">
        <v>453</v>
      </c>
      <c r="B3" s="113">
        <v>2010</v>
      </c>
      <c r="C3" s="38">
        <v>2011</v>
      </c>
      <c r="D3" s="38">
        <v>2012</v>
      </c>
      <c r="E3" s="38">
        <v>2013</v>
      </c>
      <c r="F3" s="38">
        <v>2014</v>
      </c>
      <c r="G3" s="38">
        <v>2015</v>
      </c>
    </row>
    <row r="4" spans="1:14">
      <c r="A4" s="117" t="s">
        <v>454</v>
      </c>
      <c r="B4" s="152">
        <v>0.21161547142097445</v>
      </c>
      <c r="C4" s="152">
        <v>0.21235582807238329</v>
      </c>
      <c r="D4" s="152">
        <v>0.21433382604898044</v>
      </c>
      <c r="E4" s="152">
        <v>0.22301981895557993</v>
      </c>
      <c r="F4" s="152">
        <v>0.2156693700025904</v>
      </c>
      <c r="G4" s="152">
        <v>0.2136876257484949</v>
      </c>
    </row>
    <row r="5" spans="1:14">
      <c r="A5" s="150" t="s">
        <v>455</v>
      </c>
      <c r="B5" s="152">
        <v>0.18001216714841911</v>
      </c>
      <c r="C5" s="152">
        <v>0.18346785346323791</v>
      </c>
      <c r="D5" s="152">
        <v>0.18143665804414286</v>
      </c>
      <c r="E5" s="152">
        <v>0.19060175525123679</v>
      </c>
      <c r="F5" s="152">
        <v>0.18818179604801266</v>
      </c>
      <c r="G5" s="152">
        <v>0.18620970583991389</v>
      </c>
    </row>
    <row r="6" spans="1:14">
      <c r="A6" s="150" t="s">
        <v>456</v>
      </c>
      <c r="B6" s="152">
        <v>0.12391255527391724</v>
      </c>
      <c r="C6" s="152">
        <v>0.12360192989856104</v>
      </c>
      <c r="D6" s="152">
        <v>0.12155658951187556</v>
      </c>
      <c r="E6" s="152">
        <v>0.13045949374418142</v>
      </c>
      <c r="F6" s="152">
        <v>0.13136264814364682</v>
      </c>
      <c r="G6" s="152">
        <v>0.13097495146074248</v>
      </c>
    </row>
    <row r="7" spans="1:14">
      <c r="A7" s="91" t="s">
        <v>457</v>
      </c>
      <c r="B7" s="152">
        <v>3.1636920338793922E-2</v>
      </c>
      <c r="C7" s="152">
        <v>2.890093971054979E-2</v>
      </c>
      <c r="D7" s="152">
        <v>3.2916484697819735E-2</v>
      </c>
      <c r="E7" s="152">
        <v>3.2441471434561227E-2</v>
      </c>
      <c r="F7" s="152">
        <v>2.7506333261888311E-2</v>
      </c>
      <c r="G7" s="152">
        <v>2.7495714735006022E-2</v>
      </c>
    </row>
    <row r="8" spans="1:14" ht="15" thickBot="1">
      <c r="A8" s="153" t="s">
        <v>458</v>
      </c>
      <c r="B8" s="154">
        <v>2.8992923351166967E-2</v>
      </c>
      <c r="C8" s="154">
        <v>2.675607976821856E-2</v>
      </c>
      <c r="D8" s="154">
        <v>3.0542631101555417E-2</v>
      </c>
      <c r="E8" s="154">
        <v>2.9833768155877415E-2</v>
      </c>
      <c r="F8" s="154">
        <v>2.4929922013169035E-2</v>
      </c>
      <c r="G8" s="154">
        <v>2.5173876730595224E-2</v>
      </c>
    </row>
    <row r="9" spans="1:14" ht="15" thickTop="1">
      <c r="A9" s="91" t="s">
        <v>459</v>
      </c>
      <c r="B9" s="91"/>
      <c r="C9" s="91"/>
      <c r="D9" s="91"/>
      <c r="E9" s="91"/>
      <c r="F9" s="91"/>
      <c r="G9" s="91"/>
    </row>
  </sheetData>
  <hyperlinks>
    <hyperlink ref="N1" location="Índice!A1" display="Volver al índice" xr:uid="{A6D9551B-BF14-4CD7-B314-8A1F8916A13E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65AB-B076-4378-97B0-CF5C7B04997F}">
  <dimension ref="A1:O2"/>
  <sheetViews>
    <sheetView workbookViewId="0">
      <selection activeCell="O1" sqref="O1"/>
    </sheetView>
  </sheetViews>
  <sheetFormatPr defaultColWidth="11.42578125" defaultRowHeight="14.45"/>
  <cols>
    <col min="1" max="1" width="14.28515625" customWidth="1"/>
    <col min="15" max="15" width="13.42578125" bestFit="1" customWidth="1"/>
  </cols>
  <sheetData>
    <row r="1" spans="1:15" ht="21">
      <c r="A1" s="71" t="s">
        <v>460</v>
      </c>
      <c r="O1" s="107" t="s">
        <v>85</v>
      </c>
    </row>
    <row r="2" spans="1:15" ht="15.6">
      <c r="A2" s="31" t="s">
        <v>452</v>
      </c>
    </row>
  </sheetData>
  <hyperlinks>
    <hyperlink ref="O1" location="Índice!A1" display="Volver al índice" xr:uid="{3774A860-A2FD-4BB6-82BF-CBFDEFB6114E}"/>
  </hyperlink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0D03-FB29-4810-B414-923E7B6423E7}">
  <sheetPr>
    <tabColor rgb="FF40A682"/>
  </sheetPr>
  <dimension ref="A1:M9"/>
  <sheetViews>
    <sheetView workbookViewId="0">
      <selection activeCell="M1" sqref="M1"/>
    </sheetView>
  </sheetViews>
  <sheetFormatPr defaultColWidth="10.85546875" defaultRowHeight="14.45"/>
  <cols>
    <col min="1" max="1" width="26.85546875" style="48" customWidth="1"/>
    <col min="2" max="12" width="10.85546875" style="48"/>
    <col min="13" max="13" width="13.42578125" style="48" bestFit="1" customWidth="1"/>
    <col min="14" max="16384" width="10.85546875" style="48"/>
  </cols>
  <sheetData>
    <row r="1" spans="1:13" ht="21">
      <c r="A1" s="62" t="s">
        <v>461</v>
      </c>
      <c r="B1" s="93"/>
      <c r="C1" s="93"/>
      <c r="D1" s="93"/>
      <c r="E1" s="93"/>
      <c r="F1" s="93"/>
      <c r="G1" s="93"/>
      <c r="M1" s="107" t="s">
        <v>85</v>
      </c>
    </row>
    <row r="2" spans="1:13" ht="15.95" thickBot="1">
      <c r="A2" s="51" t="s">
        <v>452</v>
      </c>
    </row>
    <row r="3" spans="1:13" ht="15" thickTop="1">
      <c r="A3" s="38" t="s">
        <v>462</v>
      </c>
      <c r="B3" s="38">
        <v>2010</v>
      </c>
      <c r="C3" s="38">
        <v>2011</v>
      </c>
      <c r="D3" s="38">
        <v>2012</v>
      </c>
      <c r="E3" s="38">
        <v>2013</v>
      </c>
      <c r="F3" s="38">
        <v>2014</v>
      </c>
      <c r="G3" s="38">
        <v>2015</v>
      </c>
    </row>
    <row r="4" spans="1:13">
      <c r="A4" s="97" t="s">
        <v>463</v>
      </c>
      <c r="B4" s="73">
        <v>0.54991682358054983</v>
      </c>
      <c r="C4" s="73">
        <v>0.55970774932754341</v>
      </c>
      <c r="D4" s="73">
        <v>0.60860600665166131</v>
      </c>
      <c r="E4" s="73">
        <v>0.61140170005827288</v>
      </c>
      <c r="F4" s="73">
        <v>0.62748685551302119</v>
      </c>
      <c r="G4" s="73">
        <v>0.64163888803998115</v>
      </c>
    </row>
    <row r="5" spans="1:13">
      <c r="A5" s="102" t="s">
        <v>464</v>
      </c>
      <c r="B5" s="73">
        <v>0.45144976289001049</v>
      </c>
      <c r="C5" s="73">
        <v>0.44099063746810585</v>
      </c>
      <c r="D5" s="73">
        <v>0.47882722477911788</v>
      </c>
      <c r="E5" s="73">
        <v>0.46332932664173399</v>
      </c>
      <c r="F5" s="73">
        <v>0.46748592952168155</v>
      </c>
      <c r="G5" s="73">
        <v>0.47325727721360872</v>
      </c>
    </row>
    <row r="6" spans="1:13">
      <c r="A6" s="102" t="s">
        <v>465</v>
      </c>
      <c r="B6" s="73">
        <v>9.139834898425786E-2</v>
      </c>
      <c r="C6" s="73">
        <v>0.11236421217129146</v>
      </c>
      <c r="D6" s="73">
        <v>0.12300954076662077</v>
      </c>
      <c r="E6" s="73">
        <v>0.13725964470350824</v>
      </c>
      <c r="F6" s="73">
        <v>0.15064122904595351</v>
      </c>
      <c r="G6" s="73">
        <v>0.16233910672292412</v>
      </c>
    </row>
    <row r="7" spans="1:13">
      <c r="A7" s="102" t="s">
        <v>466</v>
      </c>
      <c r="B7" s="73">
        <v>7.0687117062814882E-3</v>
      </c>
      <c r="C7" s="73">
        <v>6.3528996881460943E-3</v>
      </c>
      <c r="D7" s="73">
        <v>6.7692411059226661E-3</v>
      </c>
      <c r="E7" s="73">
        <v>1.0812728713030673E-2</v>
      </c>
      <c r="F7" s="73">
        <v>9.3596969453860687E-3</v>
      </c>
      <c r="G7" s="73">
        <v>6.0425041034482888E-3</v>
      </c>
    </row>
    <row r="8" spans="1:13" ht="15" thickBot="1">
      <c r="A8" s="104" t="s">
        <v>467</v>
      </c>
      <c r="B8" s="155">
        <v>21418.33</v>
      </c>
      <c r="C8" s="155">
        <v>23139.040000000001</v>
      </c>
      <c r="D8" s="155">
        <v>23813.599999999999</v>
      </c>
      <c r="E8" s="155">
        <v>24350.93</v>
      </c>
      <c r="F8" s="155">
        <v>25054.23</v>
      </c>
      <c r="G8" s="155">
        <v>25850.21</v>
      </c>
    </row>
    <row r="9" spans="1:13" ht="15" thickTop="1">
      <c r="A9" s="93" t="s">
        <v>468</v>
      </c>
    </row>
  </sheetData>
  <hyperlinks>
    <hyperlink ref="M1" location="Índice!A1" display="Volver al índice" xr:uid="{817D7EE3-84FD-452E-8D40-8C575E62CFD9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5010-52B8-404B-94B5-3B320E24A49D}">
  <dimension ref="A1:O2"/>
  <sheetViews>
    <sheetView workbookViewId="0">
      <selection activeCell="O1" sqref="O1"/>
    </sheetView>
  </sheetViews>
  <sheetFormatPr defaultColWidth="11.42578125" defaultRowHeight="14.45"/>
  <cols>
    <col min="1" max="1" width="14.85546875" customWidth="1"/>
    <col min="15" max="15" width="13.42578125" bestFit="1" customWidth="1"/>
  </cols>
  <sheetData>
    <row r="1" spans="1:15" s="48" customFormat="1" ht="21">
      <c r="A1" s="62" t="s">
        <v>469</v>
      </c>
      <c r="B1" s="93"/>
      <c r="C1" s="93"/>
      <c r="D1" s="93"/>
      <c r="E1" s="93"/>
      <c r="F1" s="93"/>
      <c r="G1" s="93"/>
      <c r="O1" s="107" t="s">
        <v>85</v>
      </c>
    </row>
    <row r="2" spans="1:15" s="48" customFormat="1" ht="15.6">
      <c r="A2" s="51" t="s">
        <v>452</v>
      </c>
    </row>
  </sheetData>
  <hyperlinks>
    <hyperlink ref="O1" location="Índice!A1" display="Volver al índice" xr:uid="{248EF8DB-201F-4A3C-A5F5-99C2912CC0C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70B7-7CFC-4FFF-B48C-10253F8080C3}">
  <sheetPr>
    <tabColor rgb="FF29C5D1"/>
  </sheetPr>
  <dimension ref="A1:I74"/>
  <sheetViews>
    <sheetView workbookViewId="0">
      <selection activeCell="I1" sqref="I1"/>
    </sheetView>
  </sheetViews>
  <sheetFormatPr defaultColWidth="11.42578125" defaultRowHeight="14.45"/>
  <cols>
    <col min="1" max="1" width="10.85546875" style="15"/>
    <col min="2" max="8" width="20.5703125" customWidth="1"/>
    <col min="9" max="9" width="13.42578125" bestFit="1" customWidth="1"/>
    <col min="11" max="11" width="11.42578125" customWidth="1"/>
  </cols>
  <sheetData>
    <row r="1" spans="1:9" ht="21">
      <c r="A1" s="26" t="s">
        <v>102</v>
      </c>
      <c r="B1" s="24"/>
      <c r="C1" s="26"/>
      <c r="D1" s="24"/>
      <c r="E1" s="26"/>
      <c r="F1" s="24"/>
      <c r="G1" s="26"/>
      <c r="H1" s="24"/>
      <c r="I1" s="107" t="s">
        <v>85</v>
      </c>
    </row>
    <row r="2" spans="1:9" ht="15.95" thickBot="1">
      <c r="A2" s="25" t="s">
        <v>103</v>
      </c>
      <c r="B2" s="23"/>
      <c r="C2" s="25"/>
      <c r="D2" s="23"/>
      <c r="E2" s="25"/>
      <c r="F2" s="23"/>
      <c r="G2" s="25"/>
      <c r="H2" s="23"/>
    </row>
    <row r="3" spans="1:9" ht="58.5" thickTop="1">
      <c r="A3" s="29" t="s">
        <v>87</v>
      </c>
      <c r="B3" s="29" t="s">
        <v>104</v>
      </c>
      <c r="C3" s="29" t="s">
        <v>105</v>
      </c>
      <c r="D3" s="29" t="s">
        <v>106</v>
      </c>
      <c r="E3" s="29" t="s">
        <v>107</v>
      </c>
      <c r="F3" s="29" t="s">
        <v>108</v>
      </c>
      <c r="G3" s="29" t="s">
        <v>109</v>
      </c>
      <c r="H3" s="29" t="s">
        <v>110</v>
      </c>
    </row>
    <row r="4" spans="1:9">
      <c r="A4" s="15">
        <v>1950</v>
      </c>
      <c r="B4" s="19">
        <v>1.55</v>
      </c>
      <c r="C4" s="19">
        <v>24.0625</v>
      </c>
      <c r="D4" s="19">
        <v>19.953079064626436</v>
      </c>
      <c r="E4" s="19">
        <f t="shared" ref="E4:G35" si="0">+(B4/B$4)*100</f>
        <v>100</v>
      </c>
      <c r="F4" s="19">
        <f t="shared" si="0"/>
        <v>100</v>
      </c>
      <c r="G4" s="19">
        <f t="shared" si="0"/>
        <v>100</v>
      </c>
      <c r="H4" s="19">
        <f>+(E4/F4)*100</f>
        <v>100</v>
      </c>
    </row>
    <row r="5" spans="1:9">
      <c r="A5" s="15">
        <v>1951</v>
      </c>
      <c r="B5" s="19">
        <v>1.72</v>
      </c>
      <c r="C5" s="19">
        <v>25.973333333333329</v>
      </c>
      <c r="D5" s="19">
        <v>20.663153078865012</v>
      </c>
      <c r="E5" s="19">
        <f t="shared" si="0"/>
        <v>110.96774193548387</v>
      </c>
      <c r="F5" s="19">
        <f t="shared" si="0"/>
        <v>107.94112554112552</v>
      </c>
      <c r="G5" s="19">
        <f t="shared" si="0"/>
        <v>103.55871899238561</v>
      </c>
      <c r="H5" s="19">
        <f t="shared" ref="H5:H68" si="1">+(E5/F5)*100</f>
        <v>102.8039511161158</v>
      </c>
    </row>
    <row r="6" spans="1:9">
      <c r="A6" s="15">
        <v>1952</v>
      </c>
      <c r="B6" s="19">
        <v>1.83</v>
      </c>
      <c r="C6" s="19">
        <v>26.566666666666666</v>
      </c>
      <c r="D6" s="19">
        <v>21.06194187740881</v>
      </c>
      <c r="E6" s="19">
        <f t="shared" si="0"/>
        <v>118.06451612903226</v>
      </c>
      <c r="F6" s="19">
        <f t="shared" si="0"/>
        <v>110.4069264069264</v>
      </c>
      <c r="G6" s="19">
        <f t="shared" si="0"/>
        <v>105.55735187131197</v>
      </c>
      <c r="H6" s="19">
        <f t="shared" si="1"/>
        <v>106.93578742866394</v>
      </c>
    </row>
    <row r="7" spans="1:9">
      <c r="A7" s="15">
        <v>1953</v>
      </c>
      <c r="B7" s="19">
        <v>1.94</v>
      </c>
      <c r="C7" s="19">
        <v>26.768333333333334</v>
      </c>
      <c r="D7" s="19">
        <v>21.366007904956874</v>
      </c>
      <c r="E7" s="19">
        <f t="shared" si="0"/>
        <v>125.16129032258063</v>
      </c>
      <c r="F7" s="19">
        <f t="shared" si="0"/>
        <v>111.24502164502165</v>
      </c>
      <c r="G7" s="19">
        <f t="shared" si="0"/>
        <v>107.08125716213559</v>
      </c>
      <c r="H7" s="19">
        <f t="shared" si="1"/>
        <v>112.50956534663207</v>
      </c>
    </row>
    <row r="8" spans="1:9">
      <c r="A8" s="15">
        <v>1954</v>
      </c>
      <c r="B8" s="19">
        <v>1.97</v>
      </c>
      <c r="C8" s="19">
        <v>26.864999999999998</v>
      </c>
      <c r="D8" s="19">
        <v>21.381134596626691</v>
      </c>
      <c r="E8" s="19">
        <f t="shared" si="0"/>
        <v>127.09677419354838</v>
      </c>
      <c r="F8" s="19">
        <f t="shared" si="0"/>
        <v>111.64675324675324</v>
      </c>
      <c r="G8" s="19">
        <f t="shared" si="0"/>
        <v>107.15706847737583</v>
      </c>
      <c r="H8" s="19">
        <f t="shared" si="1"/>
        <v>113.83830742721975</v>
      </c>
    </row>
    <row r="9" spans="1:9">
      <c r="A9" s="15">
        <v>1955</v>
      </c>
      <c r="B9" s="19">
        <v>2.0499999999999998</v>
      </c>
      <c r="C9" s="19">
        <v>26.795833333333334</v>
      </c>
      <c r="D9" s="19">
        <v>22.827303517784276</v>
      </c>
      <c r="E9" s="19">
        <f t="shared" si="0"/>
        <v>132.25806451612902</v>
      </c>
      <c r="F9" s="19">
        <f t="shared" si="0"/>
        <v>111.35930735930737</v>
      </c>
      <c r="G9" s="19">
        <f t="shared" si="0"/>
        <v>114.40491687447565</v>
      </c>
      <c r="H9" s="19">
        <f t="shared" si="1"/>
        <v>118.76696043860132</v>
      </c>
    </row>
    <row r="10" spans="1:9">
      <c r="A10" s="15">
        <v>1956</v>
      </c>
      <c r="B10" s="19">
        <v>2.16</v>
      </c>
      <c r="C10" s="19">
        <v>27.19083333333333</v>
      </c>
      <c r="D10" s="19">
        <v>22.203641429971388</v>
      </c>
      <c r="E10" s="19">
        <f t="shared" si="0"/>
        <v>139.35483870967741</v>
      </c>
      <c r="F10" s="19">
        <f t="shared" si="0"/>
        <v>113.0008658008658</v>
      </c>
      <c r="G10" s="19">
        <f t="shared" si="0"/>
        <v>111.27927352994271</v>
      </c>
      <c r="H10" s="19">
        <f t="shared" si="1"/>
        <v>123.3219212278015</v>
      </c>
    </row>
    <row r="11" spans="1:9">
      <c r="A11" s="15">
        <v>1957</v>
      </c>
      <c r="B11" s="19">
        <v>2.2400000000000002</v>
      </c>
      <c r="C11" s="19">
        <v>28.113333333333333</v>
      </c>
      <c r="D11" s="19">
        <v>22.549145655044565</v>
      </c>
      <c r="E11" s="19">
        <f t="shared" si="0"/>
        <v>144.51612903225808</v>
      </c>
      <c r="F11" s="19">
        <f t="shared" si="0"/>
        <v>116.83463203463202</v>
      </c>
      <c r="G11" s="19">
        <f t="shared" si="0"/>
        <v>113.01085703118639</v>
      </c>
      <c r="H11" s="19">
        <f t="shared" si="1"/>
        <v>123.69288670282346</v>
      </c>
    </row>
    <row r="12" spans="1:9">
      <c r="A12" s="15">
        <v>1958</v>
      </c>
      <c r="B12" s="19">
        <v>2.39</v>
      </c>
      <c r="C12" s="19">
        <v>28.880833333333339</v>
      </c>
      <c r="D12" s="19">
        <v>22.322311368390011</v>
      </c>
      <c r="E12" s="19">
        <f t="shared" si="0"/>
        <v>154.19354838709677</v>
      </c>
      <c r="F12" s="19">
        <f t="shared" si="0"/>
        <v>120.02424242424246</v>
      </c>
      <c r="G12" s="19">
        <f t="shared" si="0"/>
        <v>111.8740185216017</v>
      </c>
      <c r="H12" s="19">
        <f t="shared" si="1"/>
        <v>128.46867038916864</v>
      </c>
    </row>
    <row r="13" spans="1:9">
      <c r="A13" s="15">
        <v>1959</v>
      </c>
      <c r="B13" s="19">
        <v>2.4500000000000002</v>
      </c>
      <c r="C13" s="19">
        <v>29.150000000000009</v>
      </c>
      <c r="D13" s="19">
        <v>23.855975404672002</v>
      </c>
      <c r="E13" s="19">
        <f t="shared" si="0"/>
        <v>158.06451612903228</v>
      </c>
      <c r="F13" s="19">
        <f t="shared" si="0"/>
        <v>121.14285714285717</v>
      </c>
      <c r="G13" s="19">
        <f t="shared" si="0"/>
        <v>119.56037124598362</v>
      </c>
      <c r="H13" s="19">
        <f t="shared" si="1"/>
        <v>130.47778454047474</v>
      </c>
    </row>
    <row r="14" spans="1:9">
      <c r="A14" s="15">
        <v>1960</v>
      </c>
      <c r="B14" s="19">
        <v>2.54</v>
      </c>
      <c r="C14" s="19">
        <v>29.585000000000004</v>
      </c>
      <c r="D14" s="19">
        <v>23.71759729629834</v>
      </c>
      <c r="E14" s="19">
        <f t="shared" si="0"/>
        <v>163.87096774193549</v>
      </c>
      <c r="F14" s="19">
        <f t="shared" si="0"/>
        <v>122.95064935064937</v>
      </c>
      <c r="G14" s="19">
        <f t="shared" si="0"/>
        <v>118.86685367946936</v>
      </c>
      <c r="H14" s="19">
        <f t="shared" si="1"/>
        <v>133.28190506304958</v>
      </c>
    </row>
    <row r="15" spans="1:9">
      <c r="A15" s="15">
        <v>1961</v>
      </c>
      <c r="B15" s="19">
        <v>2.6</v>
      </c>
      <c r="C15" s="19">
        <v>29.901666666666671</v>
      </c>
      <c r="D15" s="19">
        <v>24.408771440141351</v>
      </c>
      <c r="E15" s="19">
        <f t="shared" si="0"/>
        <v>167.74193548387098</v>
      </c>
      <c r="F15" s="19">
        <f t="shared" si="0"/>
        <v>124.26666666666668</v>
      </c>
      <c r="G15" s="19">
        <f t="shared" si="0"/>
        <v>122.33085109863634</v>
      </c>
      <c r="H15" s="19">
        <f t="shared" si="1"/>
        <v>134.98546310397342</v>
      </c>
    </row>
    <row r="16" spans="1:9">
      <c r="A16" s="15">
        <v>1962</v>
      </c>
      <c r="B16" s="19">
        <v>2.71</v>
      </c>
      <c r="C16" s="19">
        <v>30.253333333333334</v>
      </c>
      <c r="D16" s="19">
        <v>25.86043946374086</v>
      </c>
      <c r="E16" s="19">
        <f t="shared" si="0"/>
        <v>174.83870967741936</v>
      </c>
      <c r="F16" s="19">
        <f t="shared" si="0"/>
        <v>125.72813852813853</v>
      </c>
      <c r="G16" s="19">
        <f t="shared" si="0"/>
        <v>129.60625966539277</v>
      </c>
      <c r="H16" s="19">
        <f t="shared" si="1"/>
        <v>139.0609228166451</v>
      </c>
    </row>
    <row r="17" spans="1:8">
      <c r="A17" s="15">
        <v>1963</v>
      </c>
      <c r="B17" s="19">
        <v>2.83</v>
      </c>
      <c r="C17" s="19">
        <v>30.633333333333336</v>
      </c>
      <c r="D17" s="19">
        <v>27.748595606719146</v>
      </c>
      <c r="E17" s="19">
        <f t="shared" si="0"/>
        <v>182.58064516129031</v>
      </c>
      <c r="F17" s="19">
        <f t="shared" si="0"/>
        <v>127.30735930735932</v>
      </c>
      <c r="G17" s="19">
        <f t="shared" si="0"/>
        <v>139.06924097701238</v>
      </c>
      <c r="H17" s="19">
        <f t="shared" si="1"/>
        <v>143.41719611077957</v>
      </c>
    </row>
    <row r="18" spans="1:8">
      <c r="A18" s="15">
        <v>1964</v>
      </c>
      <c r="B18" s="19">
        <v>2.89</v>
      </c>
      <c r="C18" s="19">
        <v>31.03833333333333</v>
      </c>
      <c r="D18" s="19">
        <v>29.250467772843475</v>
      </c>
      <c r="E18" s="19">
        <f t="shared" si="0"/>
        <v>186.45161290322579</v>
      </c>
      <c r="F18" s="19">
        <f t="shared" si="0"/>
        <v>128.99047619047619</v>
      </c>
      <c r="G18" s="19">
        <f t="shared" si="0"/>
        <v>146.5962605475753</v>
      </c>
      <c r="H18" s="19">
        <f t="shared" si="1"/>
        <v>144.54680563229999</v>
      </c>
    </row>
    <row r="19" spans="1:8" ht="17.25" customHeight="1">
      <c r="A19" s="15">
        <v>1965</v>
      </c>
      <c r="B19" s="19">
        <v>3</v>
      </c>
      <c r="C19" s="19">
        <v>31.528333333333332</v>
      </c>
      <c r="D19" s="19">
        <v>30.715071202346973</v>
      </c>
      <c r="E19" s="19">
        <f t="shared" si="0"/>
        <v>193.54838709677418</v>
      </c>
      <c r="F19" s="19">
        <f t="shared" si="0"/>
        <v>131.02683982683982</v>
      </c>
      <c r="G19" s="19">
        <f t="shared" si="0"/>
        <v>153.93649823600308</v>
      </c>
      <c r="H19" s="19">
        <f t="shared" si="1"/>
        <v>147.71659558649245</v>
      </c>
    </row>
    <row r="20" spans="1:8">
      <c r="A20" s="15">
        <v>1966</v>
      </c>
      <c r="B20" s="19">
        <v>3.14</v>
      </c>
      <c r="C20" s="19">
        <v>32.470833333333331</v>
      </c>
      <c r="D20" s="19">
        <v>31.403098821042086</v>
      </c>
      <c r="E20" s="19">
        <f t="shared" si="0"/>
        <v>202.58064516129033</v>
      </c>
      <c r="F20" s="19">
        <f t="shared" si="0"/>
        <v>134.94372294372295</v>
      </c>
      <c r="G20" s="19">
        <f t="shared" si="0"/>
        <v>157.38472603315984</v>
      </c>
      <c r="H20" s="19">
        <f t="shared" si="1"/>
        <v>150.12231820947665</v>
      </c>
    </row>
    <row r="21" spans="1:8">
      <c r="A21" s="15">
        <v>1967</v>
      </c>
      <c r="B21" s="19">
        <v>3.29</v>
      </c>
      <c r="C21" s="19">
        <v>33.374999999999993</v>
      </c>
      <c r="D21" s="19">
        <v>30.807120490200742</v>
      </c>
      <c r="E21" s="19">
        <f t="shared" si="0"/>
        <v>212.25806451612902</v>
      </c>
      <c r="F21" s="19">
        <f t="shared" si="0"/>
        <v>138.70129870129867</v>
      </c>
      <c r="G21" s="19">
        <f t="shared" si="0"/>
        <v>154.39782697406713</v>
      </c>
      <c r="H21" s="19">
        <f t="shared" si="1"/>
        <v>153.03249969795823</v>
      </c>
    </row>
    <row r="22" spans="1:8">
      <c r="A22" s="15">
        <v>1968</v>
      </c>
      <c r="B22" s="19">
        <v>3.52</v>
      </c>
      <c r="C22" s="19">
        <v>34.791666666666671</v>
      </c>
      <c r="D22" s="19">
        <v>31.946891922967801</v>
      </c>
      <c r="E22" s="19">
        <f t="shared" si="0"/>
        <v>227.09677419354838</v>
      </c>
      <c r="F22" s="19">
        <f t="shared" si="0"/>
        <v>144.58874458874459</v>
      </c>
      <c r="G22" s="19">
        <f t="shared" si="0"/>
        <v>160.1100853632382</v>
      </c>
      <c r="H22" s="19">
        <f t="shared" si="1"/>
        <v>157.06393664284334</v>
      </c>
    </row>
    <row r="23" spans="1:8">
      <c r="A23" s="15">
        <v>1969</v>
      </c>
      <c r="B23" s="19">
        <v>3.72</v>
      </c>
      <c r="C23" s="19">
        <v>36.68333333333333</v>
      </c>
      <c r="D23" s="19">
        <v>32.143250813026945</v>
      </c>
      <c r="E23" s="19">
        <f t="shared" si="0"/>
        <v>240</v>
      </c>
      <c r="F23" s="19">
        <f t="shared" si="0"/>
        <v>152.45021645021643</v>
      </c>
      <c r="G23" s="19">
        <f t="shared" si="0"/>
        <v>161.09418856567206</v>
      </c>
      <c r="H23" s="19">
        <f t="shared" si="1"/>
        <v>157.42844161744665</v>
      </c>
    </row>
    <row r="24" spans="1:8">
      <c r="A24" s="15">
        <v>1970</v>
      </c>
      <c r="B24" s="19">
        <v>3.93</v>
      </c>
      <c r="C24" s="19">
        <v>38.841666666666661</v>
      </c>
      <c r="D24" s="19">
        <v>31.571884251569816</v>
      </c>
      <c r="E24" s="19">
        <f t="shared" si="0"/>
        <v>253.54838709677421</v>
      </c>
      <c r="F24" s="19">
        <f t="shared" si="0"/>
        <v>161.4199134199134</v>
      </c>
      <c r="G24" s="19">
        <f t="shared" si="0"/>
        <v>158.23063773421131</v>
      </c>
      <c r="H24" s="19">
        <f t="shared" si="1"/>
        <v>157.07379698389522</v>
      </c>
    </row>
    <row r="25" spans="1:8">
      <c r="A25" s="15">
        <v>1971</v>
      </c>
      <c r="B25" s="19">
        <v>4.26</v>
      </c>
      <c r="C25" s="19">
        <v>40.483333333333334</v>
      </c>
      <c r="D25" s="19">
        <v>33.706049645036309</v>
      </c>
      <c r="E25" s="19">
        <f t="shared" si="0"/>
        <v>274.83870967741933</v>
      </c>
      <c r="F25" s="19">
        <f t="shared" si="0"/>
        <v>168.24242424242425</v>
      </c>
      <c r="G25" s="19">
        <f t="shared" si="0"/>
        <v>168.9265578303233</v>
      </c>
      <c r="H25" s="19">
        <f t="shared" si="1"/>
        <v>163.35874314399922</v>
      </c>
    </row>
    <row r="26" spans="1:8">
      <c r="A26" s="15">
        <v>1972</v>
      </c>
      <c r="B26" s="19">
        <v>4.59</v>
      </c>
      <c r="C26" s="19">
        <v>41.80833333333333</v>
      </c>
      <c r="D26" s="19">
        <v>35.709100539308679</v>
      </c>
      <c r="E26" s="19">
        <f t="shared" si="0"/>
        <v>296.12903225806451</v>
      </c>
      <c r="F26" s="19">
        <f t="shared" si="0"/>
        <v>173.74891774891773</v>
      </c>
      <c r="G26" s="19">
        <f t="shared" si="0"/>
        <v>178.96536381001519</v>
      </c>
      <c r="H26" s="19">
        <f t="shared" si="1"/>
        <v>170.43503700322131</v>
      </c>
    </row>
    <row r="27" spans="1:8">
      <c r="A27" s="15">
        <v>1973</v>
      </c>
      <c r="B27" s="19">
        <v>4.95</v>
      </c>
      <c r="C27" s="19">
        <v>44.425000000000004</v>
      </c>
      <c r="D27" s="19">
        <v>37.448859295943244</v>
      </c>
      <c r="E27" s="19">
        <f t="shared" si="0"/>
        <v>319.35483870967738</v>
      </c>
      <c r="F27" s="19">
        <f t="shared" si="0"/>
        <v>184.62337662337666</v>
      </c>
      <c r="G27" s="19">
        <f t="shared" si="0"/>
        <v>187.68461336042103</v>
      </c>
      <c r="H27" s="19">
        <f t="shared" si="1"/>
        <v>172.97638281264176</v>
      </c>
    </row>
    <row r="28" spans="1:8">
      <c r="A28" s="15">
        <v>1974</v>
      </c>
      <c r="B28" s="19">
        <v>5.44</v>
      </c>
      <c r="C28" s="19">
        <v>49.316666666666663</v>
      </c>
      <c r="D28" s="19">
        <v>35.876352250504354</v>
      </c>
      <c r="E28" s="19">
        <f t="shared" si="0"/>
        <v>350.9677419354839</v>
      </c>
      <c r="F28" s="19">
        <f t="shared" si="0"/>
        <v>204.95238095238096</v>
      </c>
      <c r="G28" s="19">
        <f t="shared" si="0"/>
        <v>179.80358888121327</v>
      </c>
      <c r="H28" s="19">
        <f t="shared" si="1"/>
        <v>171.24355438301956</v>
      </c>
    </row>
    <row r="29" spans="1:8">
      <c r="A29" s="15">
        <v>1975</v>
      </c>
      <c r="B29" s="19">
        <v>6.02</v>
      </c>
      <c r="C29" s="19">
        <v>53.824999999999996</v>
      </c>
      <c r="D29" s="19">
        <v>36.548530638606415</v>
      </c>
      <c r="E29" s="19">
        <f t="shared" si="0"/>
        <v>388.38709677419348</v>
      </c>
      <c r="F29" s="19">
        <f t="shared" si="0"/>
        <v>223.68831168831167</v>
      </c>
      <c r="G29" s="19">
        <f t="shared" si="0"/>
        <v>183.1723841730323</v>
      </c>
      <c r="H29" s="19">
        <f t="shared" si="1"/>
        <v>173.62869514406003</v>
      </c>
    </row>
    <row r="30" spans="1:8">
      <c r="A30" s="15">
        <v>1976</v>
      </c>
      <c r="B30" s="19">
        <v>6.53</v>
      </c>
      <c r="C30" s="19">
        <v>56.933333333333337</v>
      </c>
      <c r="D30" s="19">
        <v>39.007280463072561</v>
      </c>
      <c r="E30" s="19">
        <f t="shared" si="0"/>
        <v>421.29032258064518</v>
      </c>
      <c r="F30" s="19">
        <f t="shared" si="0"/>
        <v>236.60606060606062</v>
      </c>
      <c r="G30" s="19">
        <f t="shared" si="0"/>
        <v>195.4950428288841</v>
      </c>
      <c r="H30" s="19">
        <f t="shared" si="1"/>
        <v>178.05559227921734</v>
      </c>
    </row>
    <row r="31" spans="1:8">
      <c r="A31" s="15">
        <v>1977</v>
      </c>
      <c r="B31" s="19">
        <v>7.15</v>
      </c>
      <c r="C31" s="19">
        <v>60.616666666666667</v>
      </c>
      <c r="D31" s="19">
        <v>40.610021447168862</v>
      </c>
      <c r="E31" s="19">
        <f t="shared" si="0"/>
        <v>461.29032258064518</v>
      </c>
      <c r="F31" s="19">
        <f t="shared" si="0"/>
        <v>251.91341991341992</v>
      </c>
      <c r="G31" s="19">
        <f t="shared" si="0"/>
        <v>203.52759248653422</v>
      </c>
      <c r="H31" s="19">
        <f t="shared" si="1"/>
        <v>183.11462832713954</v>
      </c>
    </row>
    <row r="32" spans="1:8">
      <c r="A32" s="15">
        <v>1978</v>
      </c>
      <c r="B32" s="19">
        <v>7.77</v>
      </c>
      <c r="C32" s="19">
        <v>65.24166666666666</v>
      </c>
      <c r="D32" s="19">
        <v>40.990161636504951</v>
      </c>
      <c r="E32" s="19">
        <f t="shared" si="0"/>
        <v>501.29032258064512</v>
      </c>
      <c r="F32" s="19">
        <f t="shared" si="0"/>
        <v>271.13419913419909</v>
      </c>
      <c r="G32" s="19">
        <f t="shared" si="0"/>
        <v>205.43276305246459</v>
      </c>
      <c r="H32" s="19">
        <f t="shared" si="1"/>
        <v>184.88642310021882</v>
      </c>
    </row>
    <row r="33" spans="1:8">
      <c r="A33" s="15">
        <v>1979</v>
      </c>
      <c r="B33" s="19">
        <v>8.34</v>
      </c>
      <c r="C33" s="19">
        <v>72.583333333333329</v>
      </c>
      <c r="D33" s="19">
        <v>41.346691945737355</v>
      </c>
      <c r="E33" s="19">
        <f t="shared" si="0"/>
        <v>538.06451612903231</v>
      </c>
      <c r="F33" s="19">
        <f t="shared" si="0"/>
        <v>301.64502164502164</v>
      </c>
      <c r="G33" s="19">
        <f t="shared" si="0"/>
        <v>207.2196066171978</v>
      </c>
      <c r="H33" s="19">
        <f t="shared" si="1"/>
        <v>178.37672678789676</v>
      </c>
    </row>
    <row r="34" spans="1:8">
      <c r="A34" s="15">
        <v>1980</v>
      </c>
      <c r="B34" s="19">
        <v>9.1199999999999992</v>
      </c>
      <c r="C34" s="19">
        <v>82.38333333333334</v>
      </c>
      <c r="D34" s="19">
        <v>40.651647686407763</v>
      </c>
      <c r="E34" s="19">
        <f t="shared" si="0"/>
        <v>588.38709677419342</v>
      </c>
      <c r="F34" s="19">
        <f t="shared" si="0"/>
        <v>342.37229437229439</v>
      </c>
      <c r="G34" s="19">
        <f t="shared" si="0"/>
        <v>203.7362131164835</v>
      </c>
      <c r="H34" s="19">
        <f t="shared" si="1"/>
        <v>171.85593181625362</v>
      </c>
    </row>
    <row r="35" spans="1:8">
      <c r="A35" s="15">
        <v>1981</v>
      </c>
      <c r="B35" s="19">
        <v>10</v>
      </c>
      <c r="C35" s="19">
        <v>90.933333333333323</v>
      </c>
      <c r="D35" s="19">
        <v>42.813897296978418</v>
      </c>
      <c r="E35" s="19">
        <f t="shared" si="0"/>
        <v>645.16129032258061</v>
      </c>
      <c r="F35" s="19">
        <f t="shared" si="0"/>
        <v>377.90476190476187</v>
      </c>
      <c r="G35" s="19">
        <f t="shared" si="0"/>
        <v>214.57288450723624</v>
      </c>
      <c r="H35" s="19">
        <f t="shared" si="1"/>
        <v>170.72060353798128</v>
      </c>
    </row>
    <row r="36" spans="1:8">
      <c r="A36" s="15">
        <v>1982</v>
      </c>
      <c r="B36" s="19">
        <v>10.8</v>
      </c>
      <c r="C36" s="19">
        <v>96.53333333333336</v>
      </c>
      <c r="D36" s="19">
        <v>42.605042009883768</v>
      </c>
      <c r="E36" s="19">
        <f t="shared" ref="E36:G69" si="2">+(B36/B$4)*100</f>
        <v>696.77419354838707</v>
      </c>
      <c r="F36" s="19">
        <f t="shared" si="2"/>
        <v>401.17748917748929</v>
      </c>
      <c r="G36" s="19">
        <f t="shared" si="2"/>
        <v>213.52615238925995</v>
      </c>
      <c r="H36" s="19">
        <f t="shared" si="1"/>
        <v>173.68227588665118</v>
      </c>
    </row>
    <row r="37" spans="1:8">
      <c r="A37" s="15">
        <v>1983</v>
      </c>
      <c r="B37" s="19">
        <v>11.22</v>
      </c>
      <c r="C37" s="19">
        <v>99.583333333333329</v>
      </c>
      <c r="D37" s="19">
        <v>46.822143893201854</v>
      </c>
      <c r="E37" s="19">
        <f t="shared" si="2"/>
        <v>723.87096774193549</v>
      </c>
      <c r="F37" s="19">
        <f t="shared" si="2"/>
        <v>413.85281385281382</v>
      </c>
      <c r="G37" s="19">
        <f t="shared" si="2"/>
        <v>234.66124572327237</v>
      </c>
      <c r="H37" s="19">
        <f t="shared" si="1"/>
        <v>174.91024429747605</v>
      </c>
    </row>
    <row r="38" spans="1:8">
      <c r="A38" s="15">
        <v>1984</v>
      </c>
      <c r="B38" s="19">
        <v>11.78</v>
      </c>
      <c r="C38" s="19">
        <v>103.93333333333334</v>
      </c>
      <c r="D38" s="19">
        <v>48.797730096520404</v>
      </c>
      <c r="E38" s="19">
        <f t="shared" si="2"/>
        <v>760</v>
      </c>
      <c r="F38" s="19">
        <f t="shared" si="2"/>
        <v>431.93073593073592</v>
      </c>
      <c r="G38" s="19">
        <f t="shared" si="2"/>
        <v>244.56240532335104</v>
      </c>
      <c r="H38" s="19">
        <f t="shared" si="1"/>
        <v>175.95413726747915</v>
      </c>
    </row>
    <row r="39" spans="1:8">
      <c r="A39" s="15">
        <v>1985</v>
      </c>
      <c r="B39" s="19">
        <v>12.5</v>
      </c>
      <c r="C39" s="19">
        <v>107.60000000000001</v>
      </c>
      <c r="D39" s="19">
        <v>50.62628777392807</v>
      </c>
      <c r="E39" s="19">
        <f t="shared" si="2"/>
        <v>806.45161290322585</v>
      </c>
      <c r="F39" s="19">
        <f t="shared" si="2"/>
        <v>447.16883116883122</v>
      </c>
      <c r="G39" s="19">
        <f t="shared" si="2"/>
        <v>253.72669355919228</v>
      </c>
      <c r="H39" s="19">
        <f t="shared" si="1"/>
        <v>180.3461146420434</v>
      </c>
    </row>
    <row r="40" spans="1:8">
      <c r="A40" s="15">
        <v>1986</v>
      </c>
      <c r="B40" s="19">
        <v>12.9</v>
      </c>
      <c r="C40" s="19">
        <v>109.69166666666668</v>
      </c>
      <c r="D40" s="19">
        <v>51.365237581188353</v>
      </c>
      <c r="E40" s="19">
        <f t="shared" si="2"/>
        <v>832.25806451612902</v>
      </c>
      <c r="F40" s="19">
        <f t="shared" si="2"/>
        <v>455.8614718614719</v>
      </c>
      <c r="G40" s="19">
        <f t="shared" si="2"/>
        <v>257.43013103301217</v>
      </c>
      <c r="H40" s="19">
        <f t="shared" si="1"/>
        <v>182.56819579809485</v>
      </c>
    </row>
    <row r="41" spans="1:8">
      <c r="A41" s="15">
        <v>1987</v>
      </c>
      <c r="B41" s="19">
        <v>13.05</v>
      </c>
      <c r="C41" s="19">
        <v>113.61666666666666</v>
      </c>
      <c r="D41" s="19">
        <v>54.972886020214148</v>
      </c>
      <c r="E41" s="19">
        <f t="shared" si="2"/>
        <v>841.9354838709678</v>
      </c>
      <c r="F41" s="19">
        <f t="shared" si="2"/>
        <v>472.17316017316017</v>
      </c>
      <c r="G41" s="19">
        <f t="shared" si="2"/>
        <v>275.51079130274252</v>
      </c>
      <c r="H41" s="19">
        <f t="shared" si="1"/>
        <v>178.31074590563441</v>
      </c>
    </row>
    <row r="42" spans="1:8">
      <c r="A42" s="15">
        <v>1988</v>
      </c>
      <c r="B42" s="19">
        <v>13.58</v>
      </c>
      <c r="C42" s="19">
        <v>118.27500000000002</v>
      </c>
      <c r="D42" s="19">
        <v>57.797677108623134</v>
      </c>
      <c r="E42" s="19">
        <f t="shared" si="2"/>
        <v>876.12903225806451</v>
      </c>
      <c r="F42" s="19">
        <f t="shared" si="2"/>
        <v>491.53246753246765</v>
      </c>
      <c r="G42" s="19">
        <f t="shared" si="2"/>
        <v>289.66796012495644</v>
      </c>
      <c r="H42" s="19">
        <f t="shared" si="1"/>
        <v>178.24438671494121</v>
      </c>
    </row>
    <row r="43" spans="1:8">
      <c r="A43" s="15">
        <v>1989</v>
      </c>
      <c r="B43" s="19">
        <v>14</v>
      </c>
      <c r="C43" s="19">
        <v>123.94166666666668</v>
      </c>
      <c r="D43" s="19">
        <v>58.136601059890779</v>
      </c>
      <c r="E43" s="19">
        <f t="shared" si="2"/>
        <v>903.22580645161281</v>
      </c>
      <c r="F43" s="19">
        <f t="shared" si="2"/>
        <v>515.0822510822511</v>
      </c>
      <c r="G43" s="19">
        <f t="shared" si="2"/>
        <v>291.36656488750907</v>
      </c>
      <c r="H43" s="19">
        <f t="shared" si="1"/>
        <v>175.35564554084797</v>
      </c>
    </row>
    <row r="44" spans="1:8">
      <c r="A44" s="15">
        <v>1990</v>
      </c>
      <c r="B44" s="19">
        <v>14.41</v>
      </c>
      <c r="C44" s="19">
        <v>130.65833333333333</v>
      </c>
      <c r="D44" s="19">
        <v>58.231695571659657</v>
      </c>
      <c r="E44" s="19">
        <f t="shared" si="2"/>
        <v>929.67741935483878</v>
      </c>
      <c r="F44" s="19">
        <f t="shared" si="2"/>
        <v>542.99567099567105</v>
      </c>
      <c r="G44" s="19">
        <f t="shared" si="2"/>
        <v>291.843155550338</v>
      </c>
      <c r="H44" s="19">
        <f t="shared" si="1"/>
        <v>171.21267608821333</v>
      </c>
    </row>
    <row r="45" spans="1:8">
      <c r="A45" s="15">
        <v>1991</v>
      </c>
      <c r="B45" s="19">
        <v>14.93</v>
      </c>
      <c r="C45" s="19">
        <v>136.16666666666666</v>
      </c>
      <c r="D45" s="19">
        <v>59.418182689625439</v>
      </c>
      <c r="E45" s="19">
        <f t="shared" si="2"/>
        <v>963.22580645161281</v>
      </c>
      <c r="F45" s="19">
        <f t="shared" si="2"/>
        <v>565.88744588744589</v>
      </c>
      <c r="G45" s="19">
        <f t="shared" si="2"/>
        <v>297.78954164003795</v>
      </c>
      <c r="H45" s="19">
        <f t="shared" si="1"/>
        <v>170.21508666640341</v>
      </c>
    </row>
    <row r="46" spans="1:8">
      <c r="A46" s="15">
        <v>1992</v>
      </c>
      <c r="B46" s="19">
        <v>15.63</v>
      </c>
      <c r="C46" s="19">
        <v>140.30833333333331</v>
      </c>
      <c r="D46" s="19">
        <v>62.451307389211252</v>
      </c>
      <c r="E46" s="19">
        <f t="shared" si="2"/>
        <v>1008.3870967741935</v>
      </c>
      <c r="F46" s="19">
        <f t="shared" si="2"/>
        <v>583.09956709956703</v>
      </c>
      <c r="G46" s="19">
        <f t="shared" si="2"/>
        <v>312.9908280668684</v>
      </c>
      <c r="H46" s="19">
        <f t="shared" si="1"/>
        <v>172.93566204997828</v>
      </c>
    </row>
    <row r="47" spans="1:8">
      <c r="A47" s="15">
        <v>1993</v>
      </c>
      <c r="B47" s="19">
        <v>16.12</v>
      </c>
      <c r="C47" s="19">
        <v>144.47499999999999</v>
      </c>
      <c r="D47" s="19">
        <v>64.89170269493259</v>
      </c>
      <c r="E47" s="19">
        <f t="shared" si="2"/>
        <v>1040</v>
      </c>
      <c r="F47" s="19">
        <f t="shared" si="2"/>
        <v>600.41558441558436</v>
      </c>
      <c r="G47" s="19">
        <f t="shared" si="2"/>
        <v>325.221498319901</v>
      </c>
      <c r="H47" s="19">
        <f t="shared" si="1"/>
        <v>173.21335871258006</v>
      </c>
    </row>
    <row r="48" spans="1:8">
      <c r="A48" s="15">
        <v>1994</v>
      </c>
      <c r="B48" s="19">
        <v>16.559999999999999</v>
      </c>
      <c r="C48" s="19">
        <v>148.22499999999999</v>
      </c>
      <c r="D48" s="19">
        <v>68.302543375894516</v>
      </c>
      <c r="E48" s="19">
        <f t="shared" si="2"/>
        <v>1068.3870967741934</v>
      </c>
      <c r="F48" s="19">
        <f t="shared" si="2"/>
        <v>616</v>
      </c>
      <c r="G48" s="19">
        <f t="shared" si="2"/>
        <v>342.3158057694655</v>
      </c>
      <c r="H48" s="19">
        <f t="shared" si="1"/>
        <v>173.43946376204437</v>
      </c>
    </row>
    <row r="49" spans="1:8">
      <c r="A49" s="15">
        <v>1995</v>
      </c>
      <c r="B49" s="19">
        <v>16.66</v>
      </c>
      <c r="C49" s="19">
        <v>152.38333333333335</v>
      </c>
      <c r="D49" s="19">
        <v>70.129765412059626</v>
      </c>
      <c r="E49" s="19">
        <f t="shared" si="2"/>
        <v>1074.8387096774193</v>
      </c>
      <c r="F49" s="19">
        <f t="shared" si="2"/>
        <v>633.28138528138538</v>
      </c>
      <c r="G49" s="19">
        <f t="shared" si="2"/>
        <v>351.47340009486703</v>
      </c>
      <c r="H49" s="19">
        <f t="shared" si="1"/>
        <v>169.72529663094977</v>
      </c>
    </row>
    <row r="50" spans="1:8">
      <c r="A50" s="15">
        <v>1996</v>
      </c>
      <c r="B50" s="19">
        <v>16.84</v>
      </c>
      <c r="C50" s="19">
        <v>156.85833333333332</v>
      </c>
      <c r="D50" s="19">
        <v>72.449103037926008</v>
      </c>
      <c r="E50" s="19">
        <f t="shared" si="2"/>
        <v>1086.4516129032256</v>
      </c>
      <c r="F50" s="19">
        <f t="shared" si="2"/>
        <v>651.87878787878788</v>
      </c>
      <c r="G50" s="19">
        <f t="shared" si="2"/>
        <v>363.09735857442917</v>
      </c>
      <c r="H50" s="19">
        <f t="shared" si="1"/>
        <v>166.66466728247698</v>
      </c>
    </row>
    <row r="51" spans="1:8">
      <c r="A51" s="15">
        <v>1997</v>
      </c>
      <c r="B51" s="19">
        <v>18.12</v>
      </c>
      <c r="C51" s="19">
        <v>160.52500000000001</v>
      </c>
      <c r="D51" s="19">
        <v>76.128629503566657</v>
      </c>
      <c r="E51" s="19">
        <f t="shared" si="2"/>
        <v>1169.0322580645163</v>
      </c>
      <c r="F51" s="19">
        <f t="shared" si="2"/>
        <v>667.11688311688317</v>
      </c>
      <c r="G51" s="19">
        <f t="shared" si="2"/>
        <v>381.53825410600581</v>
      </c>
      <c r="H51" s="19">
        <f t="shared" si="1"/>
        <v>175.23649717911491</v>
      </c>
    </row>
    <row r="52" spans="1:8">
      <c r="A52" s="15">
        <v>1998</v>
      </c>
      <c r="B52" s="19">
        <v>18.18</v>
      </c>
      <c r="C52" s="19">
        <v>163.00833333333335</v>
      </c>
      <c r="D52" s="19">
        <v>79.266397692038737</v>
      </c>
      <c r="E52" s="19">
        <f t="shared" si="2"/>
        <v>1172.9032258064515</v>
      </c>
      <c r="F52" s="19">
        <f t="shared" si="2"/>
        <v>677.43722943722946</v>
      </c>
      <c r="G52" s="19">
        <f t="shared" si="2"/>
        <v>397.2639883563894</v>
      </c>
      <c r="H52" s="19">
        <f t="shared" si="1"/>
        <v>173.13828866193592</v>
      </c>
    </row>
    <row r="53" spans="1:8">
      <c r="A53" s="15">
        <v>1999</v>
      </c>
      <c r="B53" s="19">
        <v>18.75</v>
      </c>
      <c r="C53" s="19">
        <v>166.58333333333331</v>
      </c>
      <c r="D53" s="19">
        <v>84.836732824615382</v>
      </c>
      <c r="E53" s="19">
        <f t="shared" si="2"/>
        <v>1209.6774193548385</v>
      </c>
      <c r="F53" s="19">
        <f t="shared" si="2"/>
        <v>692.29437229437224</v>
      </c>
      <c r="G53" s="19">
        <f t="shared" si="2"/>
        <v>425.18115900726877</v>
      </c>
      <c r="H53" s="19">
        <f t="shared" si="1"/>
        <v>174.73454469170068</v>
      </c>
    </row>
    <row r="54" spans="1:8">
      <c r="A54" s="15">
        <v>2000</v>
      </c>
      <c r="B54" s="19">
        <v>19.36</v>
      </c>
      <c r="C54" s="19">
        <v>172.19166666666669</v>
      </c>
      <c r="D54" s="19">
        <v>90.503302481612565</v>
      </c>
      <c r="E54" s="19">
        <f t="shared" si="2"/>
        <v>1249.0322580645161</v>
      </c>
      <c r="F54" s="19">
        <f t="shared" si="2"/>
        <v>715.60173160173167</v>
      </c>
      <c r="G54" s="19">
        <f t="shared" si="2"/>
        <v>453.58063378829689</v>
      </c>
      <c r="H54" s="19">
        <f t="shared" si="1"/>
        <v>174.54293399609398</v>
      </c>
    </row>
    <row r="55" spans="1:8">
      <c r="A55" s="15">
        <v>2001</v>
      </c>
      <c r="B55" s="19">
        <v>19.36</v>
      </c>
      <c r="C55" s="19">
        <v>177.04166666666666</v>
      </c>
      <c r="D55" s="19">
        <v>90.53350231147553</v>
      </c>
      <c r="E55" s="19">
        <f t="shared" si="2"/>
        <v>1249.0322580645161</v>
      </c>
      <c r="F55" s="19">
        <f t="shared" si="2"/>
        <v>735.75757575757575</v>
      </c>
      <c r="G55" s="19">
        <f t="shared" si="2"/>
        <v>453.73198802172192</v>
      </c>
      <c r="H55" s="19">
        <f t="shared" si="1"/>
        <v>169.76138598076207</v>
      </c>
    </row>
    <row r="56" spans="1:8">
      <c r="A56" s="15">
        <v>2002</v>
      </c>
      <c r="B56" s="19">
        <v>21.02</v>
      </c>
      <c r="C56" s="19">
        <v>179.86666666666667</v>
      </c>
      <c r="D56" s="19">
        <v>100</v>
      </c>
      <c r="E56" s="19">
        <f t="shared" si="2"/>
        <v>1356.1290322580644</v>
      </c>
      <c r="F56" s="19">
        <f t="shared" si="2"/>
        <v>747.49783549783558</v>
      </c>
      <c r="G56" s="19">
        <f t="shared" si="2"/>
        <v>501.17578182348677</v>
      </c>
      <c r="H56" s="19">
        <f t="shared" si="1"/>
        <v>181.42246945168461</v>
      </c>
    </row>
    <row r="57" spans="1:8">
      <c r="A57" s="15">
        <v>2003</v>
      </c>
      <c r="B57" s="19">
        <v>21.54</v>
      </c>
      <c r="C57" s="19">
        <v>184</v>
      </c>
      <c r="D57" s="19">
        <v>108.24972121903545</v>
      </c>
      <c r="E57" s="19">
        <f t="shared" si="2"/>
        <v>1389.6774193548388</v>
      </c>
      <c r="F57" s="19">
        <f t="shared" si="2"/>
        <v>764.67532467532465</v>
      </c>
      <c r="G57" s="19">
        <f t="shared" si="2"/>
        <v>542.52138664124573</v>
      </c>
      <c r="H57" s="19">
        <f t="shared" si="1"/>
        <v>181.73430925666202</v>
      </c>
    </row>
    <row r="58" spans="1:8">
      <c r="A58" s="15">
        <v>2004</v>
      </c>
      <c r="B58" s="19">
        <v>23.07</v>
      </c>
      <c r="C58" s="19">
        <v>188.9083333333333</v>
      </c>
      <c r="D58" s="19">
        <v>118.75013721643828</v>
      </c>
      <c r="E58" s="19">
        <f t="shared" si="2"/>
        <v>1488.3870967741934</v>
      </c>
      <c r="F58" s="19">
        <f t="shared" si="2"/>
        <v>785.07359307359297</v>
      </c>
      <c r="G58" s="19">
        <f t="shared" si="2"/>
        <v>595.14692861094784</v>
      </c>
      <c r="H58" s="19">
        <f t="shared" si="1"/>
        <v>189.58567832438501</v>
      </c>
    </row>
    <row r="59" spans="1:8">
      <c r="A59" s="15">
        <v>2005</v>
      </c>
      <c r="B59" s="19">
        <v>23.92</v>
      </c>
      <c r="C59" s="19">
        <v>195.26666666666665</v>
      </c>
      <c r="D59" s="19">
        <v>123.49507077952515</v>
      </c>
      <c r="E59" s="19">
        <f t="shared" si="2"/>
        <v>1543.2258064516129</v>
      </c>
      <c r="F59" s="19">
        <f t="shared" si="2"/>
        <v>811.49783549783547</v>
      </c>
      <c r="G59" s="19">
        <f t="shared" si="2"/>
        <v>618.9273864927535</v>
      </c>
      <c r="H59" s="19">
        <f t="shared" si="1"/>
        <v>190.17004592561594</v>
      </c>
    </row>
    <row r="60" spans="1:8">
      <c r="A60" s="15">
        <v>2006</v>
      </c>
      <c r="B60" s="19">
        <v>24.37</v>
      </c>
      <c r="C60" s="19">
        <v>201.55833333333337</v>
      </c>
      <c r="D60" s="19">
        <v>129.38397807897545</v>
      </c>
      <c r="E60" s="19">
        <f t="shared" si="2"/>
        <v>1572.258064516129</v>
      </c>
      <c r="F60" s="19">
        <f t="shared" si="2"/>
        <v>837.64502164502176</v>
      </c>
      <c r="G60" s="19">
        <f t="shared" si="2"/>
        <v>648.44116369163385</v>
      </c>
      <c r="H60" s="19">
        <f t="shared" si="1"/>
        <v>187.69980408030438</v>
      </c>
    </row>
    <row r="61" spans="1:8">
      <c r="A61" s="15">
        <v>2007</v>
      </c>
      <c r="B61" s="19">
        <v>25.07</v>
      </c>
      <c r="C61" s="19">
        <v>207.34416666666667</v>
      </c>
      <c r="D61" s="19">
        <v>136.29218326331269</v>
      </c>
      <c r="E61" s="19">
        <f t="shared" si="2"/>
        <v>1617.4193548387098</v>
      </c>
      <c r="F61" s="19">
        <f t="shared" si="2"/>
        <v>861.69004329004326</v>
      </c>
      <c r="G61" s="19">
        <f t="shared" si="2"/>
        <v>683.06341503420674</v>
      </c>
      <c r="H61" s="19">
        <f t="shared" si="1"/>
        <v>187.70315004026216</v>
      </c>
    </row>
    <row r="62" spans="1:8">
      <c r="A62" s="15">
        <v>2008</v>
      </c>
      <c r="B62" s="19">
        <v>25.87</v>
      </c>
      <c r="C62" s="19">
        <v>215.25424999999998</v>
      </c>
      <c r="D62" s="19">
        <v>133.07225793092937</v>
      </c>
      <c r="E62" s="19">
        <f t="shared" si="2"/>
        <v>1669.0322580645163</v>
      </c>
      <c r="F62" s="19">
        <f t="shared" si="2"/>
        <v>894.56311688311678</v>
      </c>
      <c r="G62" s="19">
        <f t="shared" si="2"/>
        <v>666.92592907550215</v>
      </c>
      <c r="H62" s="19">
        <f t="shared" si="1"/>
        <v>186.57512550705701</v>
      </c>
    </row>
    <row r="63" spans="1:8">
      <c r="A63" s="15">
        <v>2009</v>
      </c>
      <c r="B63" s="19">
        <v>26.15</v>
      </c>
      <c r="C63" s="19">
        <v>214.56466666666668</v>
      </c>
      <c r="D63" s="19">
        <v>135.86984901053887</v>
      </c>
      <c r="E63" s="19">
        <f t="shared" si="2"/>
        <v>1687.0967741935483</v>
      </c>
      <c r="F63" s="19">
        <f t="shared" si="2"/>
        <v>891.6973160173161</v>
      </c>
      <c r="G63" s="19">
        <f t="shared" si="2"/>
        <v>680.9467780409592</v>
      </c>
      <c r="H63" s="19">
        <f t="shared" si="1"/>
        <v>189.20061145062212</v>
      </c>
    </row>
    <row r="64" spans="1:8">
      <c r="A64" s="15">
        <v>2010</v>
      </c>
      <c r="B64" s="19">
        <v>26.44</v>
      </c>
      <c r="C64" s="19">
        <v>218.07616666666672</v>
      </c>
      <c r="D64" s="19">
        <v>155.46195910731316</v>
      </c>
      <c r="E64" s="19">
        <f t="shared" si="2"/>
        <v>1705.8064516129032</v>
      </c>
      <c r="F64" s="19">
        <f t="shared" si="2"/>
        <v>906.29056277056304</v>
      </c>
      <c r="G64" s="19">
        <f t="shared" si="2"/>
        <v>779.13768899418608</v>
      </c>
      <c r="H64" s="19">
        <f t="shared" si="1"/>
        <v>188.21849434227707</v>
      </c>
    </row>
    <row r="65" spans="1:8">
      <c r="A65" s="15">
        <v>2011</v>
      </c>
      <c r="B65" s="19">
        <v>26.88</v>
      </c>
      <c r="C65" s="19">
        <v>224.923</v>
      </c>
      <c r="D65" s="19">
        <v>159.81941634422199</v>
      </c>
      <c r="E65" s="19">
        <f t="shared" si="2"/>
        <v>1734.1935483870966</v>
      </c>
      <c r="F65" s="19">
        <f t="shared" si="2"/>
        <v>934.74493506493502</v>
      </c>
      <c r="G65" s="19">
        <f t="shared" si="2"/>
        <v>800.97620936888791</v>
      </c>
      <c r="H65" s="19">
        <f t="shared" si="1"/>
        <v>185.52585666234452</v>
      </c>
    </row>
    <row r="66" spans="1:8">
      <c r="A66" s="15">
        <v>2012</v>
      </c>
      <c r="B66" s="19">
        <v>27.15</v>
      </c>
      <c r="C66" s="19">
        <v>229.59633333333332</v>
      </c>
      <c r="D66" s="19"/>
      <c r="E66" s="19">
        <f t="shared" si="2"/>
        <v>1751.6129032258063</v>
      </c>
      <c r="F66" s="19">
        <f t="shared" si="2"/>
        <v>954.1665800865801</v>
      </c>
      <c r="G66" s="19">
        <f t="shared" si="2"/>
        <v>0</v>
      </c>
      <c r="H66" s="19">
        <f t="shared" si="1"/>
        <v>183.5751680871978</v>
      </c>
    </row>
    <row r="67" spans="1:8">
      <c r="A67" s="15">
        <v>2013</v>
      </c>
      <c r="B67" s="19">
        <v>27.92</v>
      </c>
      <c r="C67" s="19">
        <v>232.96358333333333</v>
      </c>
      <c r="D67" s="19"/>
      <c r="E67" s="19">
        <f t="shared" si="2"/>
        <v>1801.2903225806451</v>
      </c>
      <c r="F67" s="19">
        <f t="shared" si="2"/>
        <v>968.16034632034643</v>
      </c>
      <c r="G67" s="19">
        <f t="shared" si="2"/>
        <v>0</v>
      </c>
      <c r="H67" s="19">
        <f t="shared" si="1"/>
        <v>186.05289190233282</v>
      </c>
    </row>
    <row r="68" spans="1:8">
      <c r="A68" s="15">
        <v>2014</v>
      </c>
      <c r="B68" s="19">
        <v>29.4</v>
      </c>
      <c r="C68" s="19">
        <v>236.71466666666663</v>
      </c>
      <c r="D68" s="19"/>
      <c r="E68" s="19">
        <f t="shared" si="2"/>
        <v>1896.7741935483868</v>
      </c>
      <c r="F68" s="19">
        <f t="shared" si="2"/>
        <v>983.74926406926397</v>
      </c>
      <c r="G68" s="19">
        <f t="shared" si="2"/>
        <v>0</v>
      </c>
      <c r="H68" s="19">
        <f t="shared" si="1"/>
        <v>192.81073570539803</v>
      </c>
    </row>
    <row r="69" spans="1:8" ht="15" thickBot="1">
      <c r="A69" s="20">
        <v>2015</v>
      </c>
      <c r="B69" s="21">
        <v>30.55</v>
      </c>
      <c r="C69" s="21">
        <v>236.99516666666671</v>
      </c>
      <c r="D69" s="21"/>
      <c r="E69" s="21">
        <f t="shared" si="2"/>
        <v>1970.9677419354839</v>
      </c>
      <c r="F69" s="21">
        <f t="shared" si="2"/>
        <v>984.91497835497853</v>
      </c>
      <c r="G69" s="21">
        <f t="shared" si="2"/>
        <v>0</v>
      </c>
      <c r="H69" s="21">
        <f t="shared" ref="H69" si="3">+(E69/F69)*100</f>
        <v>200.11552116177859</v>
      </c>
    </row>
    <row r="70" spans="1:8" ht="15" thickTop="1">
      <c r="A70" t="s">
        <v>111</v>
      </c>
    </row>
    <row r="71" spans="1:8">
      <c r="A71" t="s">
        <v>112</v>
      </c>
    </row>
    <row r="72" spans="1:8">
      <c r="A72" t="s">
        <v>113</v>
      </c>
      <c r="B72" s="30" t="s">
        <v>114</v>
      </c>
    </row>
    <row r="73" spans="1:8">
      <c r="A73" t="s">
        <v>115</v>
      </c>
      <c r="B73" t="s">
        <v>116</v>
      </c>
    </row>
    <row r="74" spans="1:8">
      <c r="A74" t="s">
        <v>117</v>
      </c>
      <c r="B74" t="s">
        <v>118</v>
      </c>
    </row>
  </sheetData>
  <hyperlinks>
    <hyperlink ref="I1" location="Índice!A1" display="Volver al índice" xr:uid="{2ACF1C4A-DA19-4B9E-A451-18A0C330EF3D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8945-778E-4399-A062-1EBC72004CDB}">
  <sheetPr>
    <tabColor rgb="FF40A682"/>
  </sheetPr>
  <dimension ref="A1:N23"/>
  <sheetViews>
    <sheetView workbookViewId="0">
      <selection activeCell="N1" sqref="N1"/>
    </sheetView>
  </sheetViews>
  <sheetFormatPr defaultColWidth="10.85546875" defaultRowHeight="14.45"/>
  <cols>
    <col min="1" max="1" width="15.5703125" style="93" customWidth="1"/>
    <col min="2" max="2" width="12.5703125" style="93" bestFit="1" customWidth="1"/>
    <col min="3" max="5" width="10.85546875" style="93"/>
    <col min="6" max="6" width="11.5703125" style="93" bestFit="1" customWidth="1"/>
    <col min="7" max="13" width="10.85546875" style="93"/>
    <col min="14" max="14" width="13.42578125" style="93" bestFit="1" customWidth="1"/>
    <col min="15" max="16384" width="10.85546875" style="93"/>
  </cols>
  <sheetData>
    <row r="1" spans="1:14" ht="21">
      <c r="A1" s="62" t="s">
        <v>470</v>
      </c>
      <c r="B1" s="59"/>
      <c r="C1" s="59"/>
      <c r="D1" s="59"/>
      <c r="E1" s="59"/>
      <c r="F1" s="59"/>
      <c r="G1" s="59"/>
      <c r="N1" s="107" t="s">
        <v>85</v>
      </c>
    </row>
    <row r="2" spans="1:14" ht="15.95" thickBot="1">
      <c r="A2" s="98" t="s">
        <v>471</v>
      </c>
    </row>
    <row r="3" spans="1:14" ht="15" thickTop="1">
      <c r="A3" s="213" t="s">
        <v>87</v>
      </c>
      <c r="B3" s="213" t="s">
        <v>472</v>
      </c>
      <c r="C3" s="213" t="s">
        <v>473</v>
      </c>
      <c r="D3" s="213"/>
      <c r="E3" s="213"/>
      <c r="F3" s="213"/>
      <c r="G3" s="213"/>
    </row>
    <row r="4" spans="1:14">
      <c r="A4" s="214"/>
      <c r="B4" s="214"/>
      <c r="C4" s="214" t="s">
        <v>474</v>
      </c>
      <c r="D4" s="214"/>
      <c r="E4" s="214" t="s">
        <v>475</v>
      </c>
      <c r="F4" s="214"/>
      <c r="G4" s="214"/>
    </row>
    <row r="5" spans="1:14">
      <c r="A5" s="214"/>
      <c r="B5" s="197" t="s">
        <v>476</v>
      </c>
      <c r="C5" s="197" t="s">
        <v>477</v>
      </c>
      <c r="D5" s="197" t="s">
        <v>476</v>
      </c>
      <c r="E5" s="197" t="s">
        <v>477</v>
      </c>
      <c r="F5" s="197" t="s">
        <v>476</v>
      </c>
      <c r="G5" s="197" t="s">
        <v>477</v>
      </c>
    </row>
    <row r="6" spans="1:14">
      <c r="A6" s="72">
        <v>2000</v>
      </c>
      <c r="B6" s="156">
        <v>3799.5</v>
      </c>
      <c r="C6" s="73">
        <v>0.28899999999999998</v>
      </c>
      <c r="D6" s="157" t="s">
        <v>478</v>
      </c>
      <c r="E6" s="73">
        <v>0</v>
      </c>
      <c r="F6" s="158" t="s">
        <v>478</v>
      </c>
      <c r="G6" s="158" t="s">
        <v>478</v>
      </c>
    </row>
    <row r="7" spans="1:14">
      <c r="A7" s="72">
        <v>2001</v>
      </c>
      <c r="B7" s="156">
        <v>4503.5</v>
      </c>
      <c r="C7" s="73">
        <v>0.32600000000000001</v>
      </c>
      <c r="D7" s="156">
        <v>134.1</v>
      </c>
      <c r="E7" s="73">
        <v>0.01</v>
      </c>
      <c r="F7" s="158" t="s">
        <v>478</v>
      </c>
      <c r="G7" s="158" t="s">
        <v>478</v>
      </c>
    </row>
    <row r="8" spans="1:14">
      <c r="A8" s="72">
        <v>2002</v>
      </c>
      <c r="B8" s="156">
        <v>5205.1000000000004</v>
      </c>
      <c r="C8" s="73">
        <v>0.36399999999999999</v>
      </c>
      <c r="D8" s="156">
        <v>327.39999999999998</v>
      </c>
      <c r="E8" s="73">
        <v>2.3E-2</v>
      </c>
      <c r="F8" s="158" t="s">
        <v>478</v>
      </c>
      <c r="G8" s="158" t="s">
        <v>478</v>
      </c>
    </row>
    <row r="9" spans="1:14">
      <c r="A9" s="72">
        <v>2003</v>
      </c>
      <c r="B9" s="156">
        <v>5745.7</v>
      </c>
      <c r="C9" s="73">
        <v>0.38200000000000001</v>
      </c>
      <c r="D9" s="156">
        <v>327.39999999999998</v>
      </c>
      <c r="E9" s="73">
        <v>2.1999999999999999E-2</v>
      </c>
      <c r="F9" s="158" t="s">
        <v>478</v>
      </c>
      <c r="G9" s="158" t="s">
        <v>478</v>
      </c>
    </row>
    <row r="10" spans="1:14">
      <c r="A10" s="72">
        <v>2004</v>
      </c>
      <c r="B10" s="156">
        <v>5979.7</v>
      </c>
      <c r="C10" s="73">
        <v>0.379</v>
      </c>
      <c r="D10" s="156">
        <v>424.6</v>
      </c>
      <c r="E10" s="73">
        <v>2.7E-2</v>
      </c>
      <c r="F10" s="158" t="s">
        <v>478</v>
      </c>
      <c r="G10" s="158" t="s">
        <v>478</v>
      </c>
    </row>
    <row r="11" spans="1:14">
      <c r="A11" s="72">
        <v>2005</v>
      </c>
      <c r="B11" s="156">
        <v>5641.1</v>
      </c>
      <c r="C11" s="73">
        <v>0.33</v>
      </c>
      <c r="D11" s="156">
        <v>1115.8</v>
      </c>
      <c r="E11" s="73">
        <v>6.5000000000000002E-2</v>
      </c>
      <c r="F11" s="158" t="s">
        <v>478</v>
      </c>
      <c r="G11" s="158" t="s">
        <v>478</v>
      </c>
    </row>
    <row r="12" spans="1:14">
      <c r="A12" s="72">
        <v>2006</v>
      </c>
      <c r="B12" s="156">
        <v>6268.3</v>
      </c>
      <c r="C12" s="73">
        <v>0.33800000000000002</v>
      </c>
      <c r="D12" s="156">
        <v>1115.8</v>
      </c>
      <c r="E12" s="73">
        <v>0.06</v>
      </c>
      <c r="F12" s="156">
        <v>992.5</v>
      </c>
      <c r="G12" s="73">
        <v>5.3999999999999999E-2</v>
      </c>
    </row>
    <row r="13" spans="1:14">
      <c r="A13" s="72">
        <v>2007</v>
      </c>
      <c r="B13" s="156">
        <v>6310</v>
      </c>
      <c r="C13" s="73">
        <v>0.314</v>
      </c>
      <c r="D13" s="156">
        <v>1115.8</v>
      </c>
      <c r="E13" s="73">
        <v>5.5E-2</v>
      </c>
      <c r="F13" s="156">
        <v>1478.7</v>
      </c>
      <c r="G13" s="73">
        <v>7.3999999999999996E-2</v>
      </c>
    </row>
    <row r="14" spans="1:14">
      <c r="A14" s="72">
        <v>2008</v>
      </c>
      <c r="B14" s="156">
        <v>6768</v>
      </c>
      <c r="C14" s="73">
        <v>0.316</v>
      </c>
      <c r="D14" s="156">
        <v>1115.8</v>
      </c>
      <c r="E14" s="73">
        <v>5.1999999999999998E-2</v>
      </c>
      <c r="F14" s="156">
        <v>1983.4</v>
      </c>
      <c r="G14" s="73">
        <v>9.2999999999999999E-2</v>
      </c>
    </row>
    <row r="15" spans="1:14">
      <c r="A15" s="72">
        <v>2009</v>
      </c>
      <c r="B15" s="156">
        <v>8158.4</v>
      </c>
      <c r="C15" s="73">
        <v>0.39500000000000002</v>
      </c>
      <c r="D15" s="156">
        <v>1115.8</v>
      </c>
      <c r="E15" s="73">
        <v>5.3999999999999999E-2</v>
      </c>
      <c r="F15" s="156">
        <v>2245.5</v>
      </c>
      <c r="G15" s="73">
        <v>0.109</v>
      </c>
    </row>
    <row r="16" spans="1:14">
      <c r="A16" s="72">
        <v>2010</v>
      </c>
      <c r="B16" s="156">
        <v>8500.4</v>
      </c>
      <c r="C16" s="73">
        <v>0.39700000000000002</v>
      </c>
      <c r="D16" s="156">
        <v>1115.8</v>
      </c>
      <c r="E16" s="73">
        <v>5.1999999999999998E-2</v>
      </c>
      <c r="F16" s="156">
        <v>2652.9</v>
      </c>
      <c r="G16" s="73">
        <v>0.124</v>
      </c>
    </row>
    <row r="17" spans="1:7">
      <c r="A17" s="72">
        <v>2011</v>
      </c>
      <c r="B17" s="156">
        <v>9016</v>
      </c>
      <c r="C17" s="73">
        <v>0.39</v>
      </c>
      <c r="D17" s="156">
        <v>1115.8</v>
      </c>
      <c r="E17" s="73">
        <v>4.8000000000000001E-2</v>
      </c>
      <c r="F17" s="156">
        <v>3101.6</v>
      </c>
      <c r="G17" s="73">
        <v>0.13400000000000001</v>
      </c>
    </row>
    <row r="18" spans="1:7">
      <c r="A18" s="72">
        <v>2012</v>
      </c>
      <c r="B18" s="156">
        <v>10170.9</v>
      </c>
      <c r="C18" s="73">
        <v>0.42699999999999999</v>
      </c>
      <c r="D18" s="156">
        <v>1115.8</v>
      </c>
      <c r="E18" s="73">
        <v>4.7E-2</v>
      </c>
      <c r="F18" s="156">
        <v>3566.4</v>
      </c>
      <c r="G18" s="73">
        <v>0.15</v>
      </c>
    </row>
    <row r="19" spans="1:7">
      <c r="A19" s="72">
        <v>2013</v>
      </c>
      <c r="B19" s="156">
        <v>10043.700000000001</v>
      </c>
      <c r="C19" s="73">
        <v>0.41199999999999998</v>
      </c>
      <c r="D19" s="156">
        <v>1115.8</v>
      </c>
      <c r="E19" s="73">
        <v>4.5999999999999999E-2</v>
      </c>
      <c r="F19" s="156">
        <v>4035.3</v>
      </c>
      <c r="G19" s="73">
        <v>0.16600000000000001</v>
      </c>
    </row>
    <row r="20" spans="1:7">
      <c r="A20" s="72">
        <v>2014</v>
      </c>
      <c r="B20" s="156">
        <v>10436.799999999999</v>
      </c>
      <c r="C20" s="73">
        <v>0.41699999999999998</v>
      </c>
      <c r="D20" s="156">
        <v>1115.8</v>
      </c>
      <c r="E20" s="73">
        <v>4.4999999999999998E-2</v>
      </c>
      <c r="F20" s="156">
        <v>4507.6000000000004</v>
      </c>
      <c r="G20" s="73">
        <v>0.18</v>
      </c>
    </row>
    <row r="21" spans="1:7" ht="15" thickBot="1">
      <c r="A21" s="75">
        <v>2015</v>
      </c>
      <c r="B21" s="159">
        <v>10912</v>
      </c>
      <c r="C21" s="76">
        <v>0.42199999999999999</v>
      </c>
      <c r="D21" s="159">
        <v>1115.8</v>
      </c>
      <c r="E21" s="76">
        <v>4.2999999999999997E-2</v>
      </c>
      <c r="F21" s="159">
        <v>4984.8999999999996</v>
      </c>
      <c r="G21" s="76">
        <v>0.193</v>
      </c>
    </row>
    <row r="22" spans="1:7" ht="15" thickTop="1">
      <c r="A22" s="240" t="s">
        <v>479</v>
      </c>
      <c r="B22" s="240"/>
      <c r="C22" s="240"/>
      <c r="D22" s="240"/>
      <c r="E22" s="240"/>
      <c r="F22" s="240"/>
      <c r="G22" s="240"/>
    </row>
    <row r="23" spans="1:7" ht="43.5" customHeight="1">
      <c r="A23" s="232" t="s">
        <v>480</v>
      </c>
      <c r="B23" s="232"/>
      <c r="C23" s="232"/>
      <c r="D23" s="232"/>
      <c r="E23" s="232"/>
      <c r="F23" s="232"/>
      <c r="G23" s="232"/>
    </row>
  </sheetData>
  <mergeCells count="7">
    <mergeCell ref="A22:G22"/>
    <mergeCell ref="A23:G23"/>
    <mergeCell ref="A3:A5"/>
    <mergeCell ref="B3:B4"/>
    <mergeCell ref="C3:G3"/>
    <mergeCell ref="C4:D4"/>
    <mergeCell ref="E4:G4"/>
  </mergeCells>
  <hyperlinks>
    <hyperlink ref="N1" location="Índice!A1" display="Volver al índice" xr:uid="{50186DD7-1BE1-4586-B7FD-969D5FD75A63}"/>
  </hyperlink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E948-7FEE-459B-8468-4FE1D64B6930}">
  <dimension ref="A1:N1"/>
  <sheetViews>
    <sheetView workbookViewId="0">
      <selection activeCell="N1" sqref="N1"/>
    </sheetView>
  </sheetViews>
  <sheetFormatPr defaultColWidth="11.42578125" defaultRowHeight="14.45"/>
  <cols>
    <col min="1" max="1" width="17.42578125" customWidth="1"/>
    <col min="14" max="14" width="13.42578125" bestFit="1" customWidth="1"/>
  </cols>
  <sheetData>
    <row r="1" spans="1:14" ht="21">
      <c r="A1" s="62" t="s">
        <v>481</v>
      </c>
      <c r="B1" s="160"/>
      <c r="C1" s="160"/>
      <c r="D1" s="160"/>
      <c r="E1" s="160"/>
      <c r="F1" s="160"/>
      <c r="G1" s="160"/>
      <c r="N1" s="107" t="s">
        <v>85</v>
      </c>
    </row>
  </sheetData>
  <hyperlinks>
    <hyperlink ref="N1" location="Índice!A1" display="Volver al índice" xr:uid="{6C13DA0D-76E3-4575-9B25-63A7675E4FA6}"/>
  </hyperlink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E0FF-50ED-493D-B3F0-44A5C0098218}">
  <sheetPr>
    <tabColor rgb="FF40A682"/>
  </sheetPr>
  <dimension ref="A1:N13"/>
  <sheetViews>
    <sheetView workbookViewId="0">
      <selection activeCell="N1" sqref="N1"/>
    </sheetView>
  </sheetViews>
  <sheetFormatPr defaultColWidth="10.85546875" defaultRowHeight="14.45"/>
  <cols>
    <col min="1" max="1" width="23.42578125" style="48" customWidth="1"/>
    <col min="2" max="13" width="10.85546875" style="48"/>
    <col min="14" max="14" width="13.42578125" style="48" bestFit="1" customWidth="1"/>
    <col min="15" max="16384" width="10.85546875" style="48"/>
  </cols>
  <sheetData>
    <row r="1" spans="1:14" ht="21">
      <c r="A1" s="50" t="s">
        <v>482</v>
      </c>
      <c r="B1" s="51"/>
      <c r="C1" s="51"/>
      <c r="D1" s="51"/>
      <c r="E1" s="51"/>
      <c r="F1" s="51"/>
      <c r="G1" s="51"/>
      <c r="H1" s="51"/>
      <c r="N1" s="107" t="s">
        <v>85</v>
      </c>
    </row>
    <row r="2" spans="1:14" ht="15.95" thickBot="1">
      <c r="A2" s="51" t="s">
        <v>483</v>
      </c>
    </row>
    <row r="3" spans="1:14" ht="15" thickTop="1">
      <c r="A3" s="39" t="s">
        <v>484</v>
      </c>
      <c r="B3" s="38">
        <v>2010</v>
      </c>
      <c r="C3" s="38">
        <v>2011</v>
      </c>
      <c r="D3" s="38">
        <v>2012</v>
      </c>
      <c r="E3" s="38">
        <v>2013</v>
      </c>
      <c r="F3" s="38">
        <v>2014</v>
      </c>
      <c r="G3" s="38">
        <v>2015</v>
      </c>
      <c r="H3" s="38" t="s">
        <v>485</v>
      </c>
    </row>
    <row r="4" spans="1:14">
      <c r="A4" s="55" t="s">
        <v>486</v>
      </c>
      <c r="B4" s="161">
        <v>3071.86</v>
      </c>
      <c r="C4" s="161">
        <v>3343.47</v>
      </c>
      <c r="D4" s="161">
        <v>3588.11</v>
      </c>
      <c r="E4" s="161">
        <v>3902.57</v>
      </c>
      <c r="F4" s="161">
        <v>3935.8</v>
      </c>
      <c r="G4" s="161">
        <v>4092.58</v>
      </c>
      <c r="H4" s="161">
        <v>3029.18</v>
      </c>
    </row>
    <row r="5" spans="1:14">
      <c r="A5" s="162" t="s">
        <v>487</v>
      </c>
      <c r="B5" s="161">
        <v>2882.8</v>
      </c>
      <c r="C5" s="161">
        <v>3193.25</v>
      </c>
      <c r="D5" s="161">
        <v>3433.82</v>
      </c>
      <c r="E5" s="161">
        <v>3746.27</v>
      </c>
      <c r="F5" s="161">
        <v>3771.52</v>
      </c>
      <c r="G5" s="161">
        <v>3917.53</v>
      </c>
      <c r="H5" s="161">
        <v>2911</v>
      </c>
    </row>
    <row r="6" spans="1:14">
      <c r="A6" s="162" t="s">
        <v>488</v>
      </c>
      <c r="B6" s="161">
        <v>996.2</v>
      </c>
      <c r="C6" s="161">
        <v>1126.83</v>
      </c>
      <c r="D6" s="161">
        <v>1249.77</v>
      </c>
      <c r="E6" s="161">
        <v>1479.5</v>
      </c>
      <c r="F6" s="161">
        <v>1521.56</v>
      </c>
      <c r="G6" s="161">
        <v>1545.03</v>
      </c>
      <c r="H6" s="161">
        <v>1241.6400000000001</v>
      </c>
    </row>
    <row r="7" spans="1:14">
      <c r="A7" s="163" t="s">
        <v>489</v>
      </c>
      <c r="B7" s="161">
        <v>150.54</v>
      </c>
      <c r="C7" s="161">
        <v>167.35</v>
      </c>
      <c r="D7" s="161">
        <v>179.59</v>
      </c>
      <c r="E7" s="161">
        <v>199.21</v>
      </c>
      <c r="F7" s="161">
        <v>181.28</v>
      </c>
      <c r="G7" s="161">
        <v>194.18</v>
      </c>
      <c r="H7" s="161">
        <v>131.97</v>
      </c>
    </row>
    <row r="8" spans="1:14">
      <c r="A8" s="163" t="s">
        <v>490</v>
      </c>
      <c r="B8" s="161">
        <v>119.69</v>
      </c>
      <c r="C8" s="161">
        <v>140.4</v>
      </c>
      <c r="D8" s="161">
        <v>146.09</v>
      </c>
      <c r="E8" s="161">
        <v>145.07</v>
      </c>
      <c r="F8" s="161">
        <v>149.38999999999999</v>
      </c>
      <c r="G8" s="161">
        <v>162.33000000000001</v>
      </c>
      <c r="H8" s="161">
        <v>111.57</v>
      </c>
    </row>
    <row r="9" spans="1:14">
      <c r="A9" s="162" t="s">
        <v>491</v>
      </c>
      <c r="B9" s="161">
        <v>1432.58</v>
      </c>
      <c r="C9" s="161">
        <v>1574.12</v>
      </c>
      <c r="D9" s="161">
        <v>1676.95</v>
      </c>
      <c r="E9" s="161">
        <v>1730.69</v>
      </c>
      <c r="F9" s="161">
        <v>1720.29</v>
      </c>
      <c r="G9" s="161">
        <v>1763.64</v>
      </c>
      <c r="H9" s="161">
        <v>1212.5999999999999</v>
      </c>
    </row>
    <row r="10" spans="1:14">
      <c r="A10" s="163" t="s">
        <v>152</v>
      </c>
      <c r="B10" s="161">
        <v>98.7</v>
      </c>
      <c r="C10" s="161">
        <v>99.26</v>
      </c>
      <c r="D10" s="161">
        <v>90.36</v>
      </c>
      <c r="E10" s="161">
        <v>98.97</v>
      </c>
      <c r="F10" s="161">
        <v>101.03</v>
      </c>
      <c r="G10" s="161">
        <v>152.30000000000001</v>
      </c>
      <c r="H10" s="161">
        <v>141.53</v>
      </c>
    </row>
    <row r="11" spans="1:14">
      <c r="A11" s="162" t="s">
        <v>492</v>
      </c>
      <c r="B11" s="161">
        <v>69</v>
      </c>
      <c r="C11" s="161">
        <v>68.900000000000006</v>
      </c>
      <c r="D11" s="161">
        <v>71.2</v>
      </c>
      <c r="E11" s="161">
        <v>72.099999999999994</v>
      </c>
      <c r="F11" s="161">
        <v>73.599999999999994</v>
      </c>
      <c r="G11" s="161">
        <v>79.62</v>
      </c>
      <c r="H11" s="161">
        <v>57.23</v>
      </c>
    </row>
    <row r="12" spans="1:14" ht="15" thickBot="1">
      <c r="A12" s="164" t="s">
        <v>493</v>
      </c>
      <c r="B12" s="165">
        <v>3214.95</v>
      </c>
      <c r="C12" s="165">
        <v>3557.51</v>
      </c>
      <c r="D12" s="165">
        <v>3758.32</v>
      </c>
      <c r="E12" s="165">
        <v>3959.71</v>
      </c>
      <c r="F12" s="165">
        <v>3968.78</v>
      </c>
      <c r="G12" s="165">
        <v>4138.7299999999996</v>
      </c>
      <c r="H12" s="165">
        <v>3049.83</v>
      </c>
    </row>
    <row r="13" spans="1:14" ht="15" thickTop="1">
      <c r="A13" s="241" t="s">
        <v>494</v>
      </c>
      <c r="B13" s="241"/>
      <c r="C13" s="241"/>
      <c r="D13" s="241"/>
      <c r="E13" s="241"/>
      <c r="F13" s="241"/>
      <c r="G13" s="241"/>
      <c r="H13" s="241"/>
    </row>
  </sheetData>
  <mergeCells count="1">
    <mergeCell ref="A13:H13"/>
  </mergeCells>
  <hyperlinks>
    <hyperlink ref="N1" location="Índice!A1" display="Volver al índice" xr:uid="{300D2BAA-345C-4F94-82F6-FB17A301C33E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A72B-7D53-48B1-9C00-49C06E6F46B3}">
  <sheetPr>
    <tabColor rgb="FF40A682"/>
  </sheetPr>
  <dimension ref="A1:N13"/>
  <sheetViews>
    <sheetView workbookViewId="0">
      <selection activeCell="N1" sqref="N1"/>
    </sheetView>
  </sheetViews>
  <sheetFormatPr defaultColWidth="10.85546875" defaultRowHeight="14.45"/>
  <cols>
    <col min="1" max="1" width="23" style="48" customWidth="1"/>
    <col min="2" max="2" width="11.5703125" style="48" bestFit="1" customWidth="1"/>
    <col min="3" max="13" width="10.85546875" style="48"/>
    <col min="14" max="14" width="13.42578125" style="48" bestFit="1" customWidth="1"/>
    <col min="15" max="16384" width="10.85546875" style="48"/>
  </cols>
  <sheetData>
    <row r="1" spans="1:14" ht="21">
      <c r="A1" s="50" t="s">
        <v>495</v>
      </c>
      <c r="N1" s="107" t="s">
        <v>85</v>
      </c>
    </row>
    <row r="2" spans="1:14" ht="15.95" thickBot="1">
      <c r="A2" s="51" t="s">
        <v>496</v>
      </c>
    </row>
    <row r="3" spans="1:14" ht="15" thickTop="1">
      <c r="A3" s="38" t="s">
        <v>484</v>
      </c>
      <c r="B3" s="38">
        <v>2011</v>
      </c>
      <c r="C3" s="38">
        <v>2012</v>
      </c>
      <c r="D3" s="38">
        <v>2013</v>
      </c>
      <c r="E3" s="38">
        <v>2014</v>
      </c>
      <c r="F3" s="38">
        <v>2015</v>
      </c>
    </row>
    <row r="4" spans="1:14">
      <c r="A4" s="97" t="s">
        <v>486</v>
      </c>
      <c r="B4" s="74">
        <v>8.8418743041674963E-2</v>
      </c>
      <c r="C4" s="74">
        <v>7.3169491576117185E-2</v>
      </c>
      <c r="D4" s="74">
        <v>8.7639453639938525E-2</v>
      </c>
      <c r="E4" s="74">
        <v>8.5149017186110232E-3</v>
      </c>
      <c r="F4" s="74">
        <v>3.983434117587259E-2</v>
      </c>
    </row>
    <row r="5" spans="1:14">
      <c r="A5" s="166" t="s">
        <v>487</v>
      </c>
      <c r="B5" s="74">
        <v>0.1076904398501457</v>
      </c>
      <c r="C5" s="74">
        <v>7.5337039066781575E-2</v>
      </c>
      <c r="D5" s="74">
        <v>9.0991956479955283E-2</v>
      </c>
      <c r="E5" s="74">
        <v>6.7400374238910654E-3</v>
      </c>
      <c r="F5" s="74">
        <v>3.87138342100799E-2</v>
      </c>
    </row>
    <row r="6" spans="1:14">
      <c r="A6" s="166" t="s">
        <v>488</v>
      </c>
      <c r="B6" s="74">
        <v>0.1311282874924713</v>
      </c>
      <c r="C6" s="74">
        <v>0.10910252655680108</v>
      </c>
      <c r="D6" s="74">
        <v>0.18381782247933631</v>
      </c>
      <c r="E6" s="74">
        <v>2.8428523149712781E-2</v>
      </c>
      <c r="F6" s="74">
        <v>1.5424958595126048E-2</v>
      </c>
    </row>
    <row r="7" spans="1:14">
      <c r="A7" s="102" t="s">
        <v>489</v>
      </c>
      <c r="B7" s="74">
        <v>0.11166467384083956</v>
      </c>
      <c r="C7" s="74">
        <v>7.3140125485509522E-2</v>
      </c>
      <c r="D7" s="74">
        <v>0.10924884459045603</v>
      </c>
      <c r="E7" s="74">
        <v>-9.0005521811154066E-2</v>
      </c>
      <c r="F7" s="74">
        <v>7.1160635481023915E-2</v>
      </c>
    </row>
    <row r="8" spans="1:14">
      <c r="A8" s="102" t="s">
        <v>490</v>
      </c>
      <c r="B8" s="74">
        <v>0.17303032834823306</v>
      </c>
      <c r="C8" s="74">
        <v>4.0527065527065531E-2</v>
      </c>
      <c r="D8" s="74">
        <v>-6.9819973988637374E-3</v>
      </c>
      <c r="E8" s="74">
        <v>2.9778727510856751E-2</v>
      </c>
      <c r="F8" s="74">
        <v>8.6618916928844047E-2</v>
      </c>
    </row>
    <row r="9" spans="1:14">
      <c r="A9" s="166" t="s">
        <v>491</v>
      </c>
      <c r="B9" s="74">
        <v>9.880076505326052E-2</v>
      </c>
      <c r="C9" s="74">
        <v>6.532538815338107E-2</v>
      </c>
      <c r="D9" s="74">
        <v>3.2046274486418724E-2</v>
      </c>
      <c r="E9" s="74">
        <v>-6.0091639750620152E-3</v>
      </c>
      <c r="F9" s="74">
        <v>2.5199239663080242E-2</v>
      </c>
    </row>
    <row r="10" spans="1:14">
      <c r="A10" s="102" t="s">
        <v>152</v>
      </c>
      <c r="B10" s="74">
        <v>5.6737588652482351E-3</v>
      </c>
      <c r="C10" s="74">
        <v>-8.9663509973806232E-2</v>
      </c>
      <c r="D10" s="74">
        <v>9.528552456839301E-2</v>
      </c>
      <c r="E10" s="74">
        <v>2.0814388198443945E-2</v>
      </c>
      <c r="F10" s="74">
        <v>0.50747302781352088</v>
      </c>
    </row>
    <row r="11" spans="1:14">
      <c r="A11" s="166" t="s">
        <v>492</v>
      </c>
      <c r="B11" s="74">
        <v>-1.4492753623187582E-3</v>
      </c>
      <c r="C11" s="74">
        <v>3.3381712626995519E-2</v>
      </c>
      <c r="D11" s="74">
        <v>1.2640449438202195E-2</v>
      </c>
      <c r="E11" s="74">
        <v>2.0804438280166426E-2</v>
      </c>
      <c r="F11" s="74">
        <v>8.1793478260869801E-2</v>
      </c>
    </row>
    <row r="12" spans="1:14" ht="15" thickBot="1">
      <c r="A12" s="167" t="s">
        <v>493</v>
      </c>
      <c r="B12" s="168">
        <v>0.10655220143392596</v>
      </c>
      <c r="C12" s="168">
        <v>5.6446784408195505E-2</v>
      </c>
      <c r="D12" s="168">
        <v>5.3585112497073206E-2</v>
      </c>
      <c r="E12" s="168">
        <v>2.2905717842973683E-3</v>
      </c>
      <c r="F12" s="168">
        <v>4.282172355232583E-2</v>
      </c>
    </row>
    <row r="13" spans="1:14" ht="15" thickTop="1">
      <c r="A13" s="241" t="s">
        <v>494</v>
      </c>
      <c r="B13" s="241"/>
      <c r="C13" s="241"/>
      <c r="D13" s="241"/>
      <c r="E13" s="241"/>
      <c r="F13" s="241"/>
    </row>
  </sheetData>
  <mergeCells count="1">
    <mergeCell ref="A13:F13"/>
  </mergeCells>
  <hyperlinks>
    <hyperlink ref="N1" location="Índice!A1" display="Volver al índice" xr:uid="{2D2A0CA9-AB28-4CA0-BF8D-D4EFF0C8665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73EF6-224C-4625-BB03-5BFED030F993}">
  <sheetPr>
    <tabColor rgb="FF40A682"/>
  </sheetPr>
  <dimension ref="A1:N9"/>
  <sheetViews>
    <sheetView workbookViewId="0">
      <selection activeCell="N1" sqref="N1"/>
    </sheetView>
  </sheetViews>
  <sheetFormatPr defaultColWidth="11.42578125" defaultRowHeight="14.45"/>
  <cols>
    <col min="1" max="1" width="18.42578125" customWidth="1"/>
    <col min="14" max="14" width="13.42578125" bestFit="1" customWidth="1"/>
  </cols>
  <sheetData>
    <row r="1" spans="1:14" ht="21">
      <c r="A1" s="50" t="s">
        <v>497</v>
      </c>
      <c r="N1" s="107" t="s">
        <v>85</v>
      </c>
    </row>
    <row r="2" spans="1:14" ht="15.95" thickBot="1">
      <c r="A2" s="31" t="s">
        <v>483</v>
      </c>
    </row>
    <row r="3" spans="1:14" ht="15" thickTop="1">
      <c r="A3" s="27" t="s">
        <v>498</v>
      </c>
      <c r="B3" s="38">
        <v>2010</v>
      </c>
      <c r="C3" s="38">
        <v>2011</v>
      </c>
      <c r="D3" s="38">
        <v>2012</v>
      </c>
      <c r="E3" s="38">
        <v>2013</v>
      </c>
      <c r="F3" s="38">
        <v>2014</v>
      </c>
      <c r="G3" s="38">
        <v>2015</v>
      </c>
      <c r="H3" s="38" t="s">
        <v>485</v>
      </c>
    </row>
    <row r="4" spans="1:14">
      <c r="A4" s="117" t="s">
        <v>454</v>
      </c>
      <c r="B4" s="169">
        <v>4532.45</v>
      </c>
      <c r="C4" s="169">
        <v>4913.71</v>
      </c>
      <c r="D4" s="169">
        <v>5104.0600000000004</v>
      </c>
      <c r="E4" s="169">
        <v>5430.74</v>
      </c>
      <c r="F4" s="169">
        <v>5403.43</v>
      </c>
      <c r="G4" s="169">
        <v>5523.87</v>
      </c>
      <c r="H4" s="19">
        <v>3656.5</v>
      </c>
    </row>
    <row r="5" spans="1:14">
      <c r="A5" s="150" t="s">
        <v>455</v>
      </c>
      <c r="B5" s="169">
        <v>3855.56</v>
      </c>
      <c r="C5" s="169">
        <v>4245.2700000000004</v>
      </c>
      <c r="D5" s="169">
        <v>4320.66</v>
      </c>
      <c r="E5" s="169">
        <v>4641.33</v>
      </c>
      <c r="F5" s="169">
        <v>4714.75</v>
      </c>
      <c r="G5" s="169">
        <v>4813.5600000000004</v>
      </c>
      <c r="H5" s="19">
        <v>3155.73</v>
      </c>
    </row>
    <row r="6" spans="1:14">
      <c r="A6" s="150" t="s">
        <v>456</v>
      </c>
      <c r="B6" s="169">
        <v>2654</v>
      </c>
      <c r="C6" s="169">
        <v>2860.03</v>
      </c>
      <c r="D6" s="169">
        <v>2894.7</v>
      </c>
      <c r="E6" s="169">
        <v>3176.81</v>
      </c>
      <c r="F6" s="169">
        <v>3291.19</v>
      </c>
      <c r="G6" s="169">
        <v>3385.73</v>
      </c>
      <c r="H6" s="19">
        <v>2175.25</v>
      </c>
    </row>
    <row r="7" spans="1:14">
      <c r="A7" s="91" t="s">
        <v>457</v>
      </c>
      <c r="B7" s="169">
        <v>677.61</v>
      </c>
      <c r="C7" s="169">
        <v>668.74</v>
      </c>
      <c r="D7" s="169">
        <v>783.86</v>
      </c>
      <c r="E7" s="169">
        <v>789.98</v>
      </c>
      <c r="F7" s="169">
        <v>689.15</v>
      </c>
      <c r="G7" s="169">
        <v>710.77</v>
      </c>
      <c r="H7" s="19">
        <v>501.03</v>
      </c>
    </row>
    <row r="8" spans="1:14" ht="15" thickBot="1">
      <c r="A8" s="153" t="s">
        <v>458</v>
      </c>
      <c r="B8" s="170">
        <v>620.98</v>
      </c>
      <c r="C8" s="170">
        <v>619.11</v>
      </c>
      <c r="D8" s="170">
        <v>727.33</v>
      </c>
      <c r="E8" s="170">
        <v>726.48</v>
      </c>
      <c r="F8" s="170">
        <v>624.6</v>
      </c>
      <c r="G8" s="170">
        <v>650.75</v>
      </c>
      <c r="H8" s="21">
        <v>459.5</v>
      </c>
    </row>
    <row r="9" spans="1:14" ht="15" thickTop="1">
      <c r="A9" t="s">
        <v>499</v>
      </c>
    </row>
  </sheetData>
  <hyperlinks>
    <hyperlink ref="N1" location="Índice!A1" display="Volver al índice" xr:uid="{4126BB89-F4EE-4D6E-BF8B-52E28973E8BB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A829-8DC4-4E04-AB7D-D7BEF3D35981}">
  <sheetPr>
    <tabColor rgb="FF40A682"/>
  </sheetPr>
  <dimension ref="A1:N9"/>
  <sheetViews>
    <sheetView workbookViewId="0">
      <selection activeCell="N1" sqref="N1"/>
    </sheetView>
  </sheetViews>
  <sheetFormatPr defaultColWidth="10.85546875" defaultRowHeight="14.45"/>
  <cols>
    <col min="1" max="1" width="18" style="48" customWidth="1"/>
    <col min="2" max="13" width="10.85546875" style="48"/>
    <col min="14" max="14" width="13.42578125" style="48" bestFit="1" customWidth="1"/>
    <col min="15" max="16384" width="10.85546875" style="48"/>
  </cols>
  <sheetData>
    <row r="1" spans="1:14" ht="21">
      <c r="A1" s="50" t="s">
        <v>500</v>
      </c>
      <c r="N1" s="107" t="s">
        <v>85</v>
      </c>
    </row>
    <row r="2" spans="1:14" ht="15.95" thickBot="1">
      <c r="A2" s="51" t="s">
        <v>496</v>
      </c>
    </row>
    <row r="3" spans="1:14" ht="15" thickTop="1">
      <c r="A3" s="39" t="s">
        <v>498</v>
      </c>
      <c r="B3" s="38">
        <v>2011</v>
      </c>
      <c r="C3" s="38">
        <v>2012</v>
      </c>
      <c r="D3" s="38">
        <v>2013</v>
      </c>
      <c r="E3" s="38">
        <v>2014</v>
      </c>
      <c r="F3" s="38">
        <v>2015</v>
      </c>
    </row>
    <row r="4" spans="1:14">
      <c r="A4" s="55" t="s">
        <v>454</v>
      </c>
      <c r="B4" s="171">
        <v>8.4117861200895705E-2</v>
      </c>
      <c r="C4" s="171">
        <v>3.8738549894071994E-2</v>
      </c>
      <c r="D4" s="171">
        <v>6.400394979682833E-2</v>
      </c>
      <c r="E4" s="171">
        <v>-5.0287806081674713E-3</v>
      </c>
      <c r="F4" s="171">
        <v>2.2289545714481385E-2</v>
      </c>
    </row>
    <row r="5" spans="1:14">
      <c r="A5" s="163" t="s">
        <v>455</v>
      </c>
      <c r="B5" s="171">
        <v>0.10107740509809227</v>
      </c>
      <c r="C5" s="171">
        <v>1.7758587793002434E-2</v>
      </c>
      <c r="D5" s="171">
        <v>7.421782783185904E-2</v>
      </c>
      <c r="E5" s="171">
        <v>1.581874161070207E-2</v>
      </c>
      <c r="F5" s="171">
        <v>2.0957632960390438E-2</v>
      </c>
    </row>
    <row r="6" spans="1:14">
      <c r="A6" s="163" t="s">
        <v>456</v>
      </c>
      <c r="B6" s="171">
        <v>7.7629992464204989E-2</v>
      </c>
      <c r="C6" s="171">
        <v>1.2122250465903983E-2</v>
      </c>
      <c r="D6" s="171">
        <v>9.7457422185373233E-2</v>
      </c>
      <c r="E6" s="171">
        <v>3.6004671352709128E-2</v>
      </c>
      <c r="F6" s="171">
        <v>2.8725172354072459E-2</v>
      </c>
    </row>
    <row r="7" spans="1:14">
      <c r="A7" s="48" t="s">
        <v>457</v>
      </c>
      <c r="B7" s="171">
        <v>-1.309012558846534E-2</v>
      </c>
      <c r="C7" s="171">
        <v>0.17214463020007775</v>
      </c>
      <c r="D7" s="171">
        <v>7.8075166483810854E-3</v>
      </c>
      <c r="E7" s="171">
        <v>-0.12763614268715673</v>
      </c>
      <c r="F7" s="171">
        <v>3.1371979975332032E-2</v>
      </c>
    </row>
    <row r="8" spans="1:14" ht="15" thickBot="1">
      <c r="A8" s="88" t="s">
        <v>458</v>
      </c>
      <c r="B8" s="172">
        <v>-3.0113691262197984E-3</v>
      </c>
      <c r="C8" s="172">
        <v>0.17479930868504789</v>
      </c>
      <c r="D8" s="172">
        <v>-1.168657968184994E-3</v>
      </c>
      <c r="E8" s="172">
        <v>-0.1402378592666006</v>
      </c>
      <c r="F8" s="172">
        <v>4.186679474863908E-2</v>
      </c>
    </row>
    <row r="9" spans="1:14" ht="15" thickTop="1">
      <c r="A9" s="48" t="s">
        <v>468</v>
      </c>
    </row>
  </sheetData>
  <hyperlinks>
    <hyperlink ref="N1" location="Índice!A1" display="Volver al índice" xr:uid="{B63FB012-6C0D-47FA-83FA-935EE0D3199C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F936-6A57-4328-A128-721E87AD63E7}">
  <sheetPr>
    <tabColor rgb="FF40A682"/>
  </sheetPr>
  <dimension ref="A1:N10"/>
  <sheetViews>
    <sheetView workbookViewId="0">
      <selection activeCell="N1" sqref="N1"/>
    </sheetView>
  </sheetViews>
  <sheetFormatPr defaultColWidth="10.85546875" defaultRowHeight="14.45"/>
  <cols>
    <col min="1" max="1" width="17.7109375" style="48" customWidth="1"/>
    <col min="2" max="13" width="10.85546875" style="48"/>
    <col min="14" max="14" width="13.42578125" style="48" bestFit="1" customWidth="1"/>
    <col min="15" max="16384" width="10.85546875" style="48"/>
  </cols>
  <sheetData>
    <row r="1" spans="1:14" ht="21">
      <c r="A1" s="50" t="s">
        <v>501</v>
      </c>
      <c r="N1" s="107" t="s">
        <v>85</v>
      </c>
    </row>
    <row r="2" spans="1:14" ht="15.95" thickBot="1">
      <c r="A2" s="51" t="s">
        <v>452</v>
      </c>
    </row>
    <row r="3" spans="1:14" ht="15" thickTop="1">
      <c r="A3" s="39" t="s">
        <v>498</v>
      </c>
      <c r="B3" s="39">
        <v>2010</v>
      </c>
      <c r="C3" s="38">
        <v>2011</v>
      </c>
      <c r="D3" s="38">
        <v>2012</v>
      </c>
      <c r="E3" s="38">
        <v>2013</v>
      </c>
      <c r="F3" s="38">
        <v>2014</v>
      </c>
      <c r="G3" s="38">
        <v>2015</v>
      </c>
    </row>
    <row r="4" spans="1:14">
      <c r="A4" s="55" t="s">
        <v>454</v>
      </c>
      <c r="B4" s="171">
        <v>0.21161547142097445</v>
      </c>
      <c r="C4" s="171">
        <v>0.21235582807238329</v>
      </c>
      <c r="D4" s="171">
        <v>0.21433382604898044</v>
      </c>
      <c r="E4" s="171">
        <v>0.22301981895557993</v>
      </c>
      <c r="F4" s="171">
        <v>0.2156693700025904</v>
      </c>
      <c r="G4" s="171">
        <v>0.2136876257484949</v>
      </c>
    </row>
    <row r="5" spans="1:14">
      <c r="A5" s="102" t="s">
        <v>455</v>
      </c>
      <c r="B5" s="171">
        <v>0.18001216714841911</v>
      </c>
      <c r="C5" s="171">
        <v>0.18346785346323791</v>
      </c>
      <c r="D5" s="171">
        <v>0.18143665804414286</v>
      </c>
      <c r="E5" s="171">
        <v>0.19060175525123679</v>
      </c>
      <c r="F5" s="171">
        <v>0.18818179604801266</v>
      </c>
      <c r="G5" s="171">
        <v>0.18620970583991389</v>
      </c>
    </row>
    <row r="6" spans="1:14">
      <c r="A6" s="163" t="s">
        <v>456</v>
      </c>
      <c r="B6" s="171">
        <v>0.12391255527391724</v>
      </c>
      <c r="C6" s="171">
        <v>0.12360192989856104</v>
      </c>
      <c r="D6" s="171">
        <v>0.12155658951187556</v>
      </c>
      <c r="E6" s="171">
        <v>0.13045949374418142</v>
      </c>
      <c r="F6" s="171">
        <v>0.13136264814364682</v>
      </c>
      <c r="G6" s="171">
        <v>0.13097495146074248</v>
      </c>
    </row>
    <row r="7" spans="1:14">
      <c r="A7" s="48" t="s">
        <v>457</v>
      </c>
      <c r="B7" s="171">
        <v>3.1636920338793922E-2</v>
      </c>
      <c r="C7" s="171">
        <v>2.890093971054979E-2</v>
      </c>
      <c r="D7" s="171">
        <v>3.2916484697819735E-2</v>
      </c>
      <c r="E7" s="171">
        <v>3.2441471434561227E-2</v>
      </c>
      <c r="F7" s="171">
        <v>2.7506333261888311E-2</v>
      </c>
      <c r="G7" s="171">
        <v>2.7495714735006022E-2</v>
      </c>
    </row>
    <row r="8" spans="1:14">
      <c r="A8" s="48" t="s">
        <v>458</v>
      </c>
      <c r="B8" s="171">
        <v>2.8992923351166967E-2</v>
      </c>
      <c r="C8" s="171">
        <v>2.675607976821856E-2</v>
      </c>
      <c r="D8" s="171">
        <v>3.0542631101555417E-2</v>
      </c>
      <c r="E8" s="171">
        <v>2.9833768155877415E-2</v>
      </c>
      <c r="F8" s="171">
        <v>2.4929922013169035E-2</v>
      </c>
      <c r="G8" s="171">
        <v>2.5173876730595224E-2</v>
      </c>
    </row>
    <row r="9" spans="1:14" ht="15" thickBot="1">
      <c r="A9" s="56" t="s">
        <v>467</v>
      </c>
      <c r="B9" s="174">
        <v>21418.33</v>
      </c>
      <c r="C9" s="174">
        <v>23139.040000000001</v>
      </c>
      <c r="D9" s="174">
        <v>23813.599999999999</v>
      </c>
      <c r="E9" s="174">
        <v>24350.93</v>
      </c>
      <c r="F9" s="174">
        <v>25054.23</v>
      </c>
      <c r="G9" s="174">
        <v>25850.21</v>
      </c>
    </row>
    <row r="10" spans="1:14" ht="15" thickTop="1">
      <c r="A10" s="48" t="s">
        <v>468</v>
      </c>
    </row>
  </sheetData>
  <hyperlinks>
    <hyperlink ref="N1" location="Índice!A1" display="Volver al índice" xr:uid="{AEF4C30C-9720-406A-AA90-34331D79736B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7526-CD72-474F-9DF4-A6B7E3E0A4D9}">
  <sheetPr>
    <tabColor rgb="FF40A682"/>
  </sheetPr>
  <dimension ref="A1:M9"/>
  <sheetViews>
    <sheetView workbookViewId="0">
      <selection activeCell="M1" sqref="M1"/>
    </sheetView>
  </sheetViews>
  <sheetFormatPr defaultColWidth="10.85546875" defaultRowHeight="14.45"/>
  <cols>
    <col min="1" max="1" width="26.42578125" style="48" customWidth="1"/>
    <col min="2" max="12" width="10.85546875" style="48"/>
    <col min="13" max="13" width="13.42578125" style="48" bestFit="1" customWidth="1"/>
    <col min="14" max="16384" width="10.85546875" style="48"/>
  </cols>
  <sheetData>
    <row r="1" spans="1:13" ht="21">
      <c r="A1" s="50" t="s">
        <v>502</v>
      </c>
      <c r="M1" s="107" t="s">
        <v>85</v>
      </c>
    </row>
    <row r="2" spans="1:13" ht="15.95" thickBot="1">
      <c r="A2" s="51" t="s">
        <v>503</v>
      </c>
    </row>
    <row r="3" spans="1:13" ht="15" thickTop="1">
      <c r="A3" s="39" t="s">
        <v>504</v>
      </c>
      <c r="B3" s="39">
        <v>2009</v>
      </c>
      <c r="C3" s="39">
        <v>2010</v>
      </c>
      <c r="D3" s="39">
        <v>2011</v>
      </c>
      <c r="E3" s="39">
        <v>2012</v>
      </c>
      <c r="F3" s="39">
        <v>2013</v>
      </c>
      <c r="G3" s="39">
        <v>2014</v>
      </c>
      <c r="H3" s="39">
        <v>2015</v>
      </c>
    </row>
    <row r="4" spans="1:13">
      <c r="A4" s="48" t="s">
        <v>505</v>
      </c>
      <c r="B4" s="49">
        <v>19.7</v>
      </c>
      <c r="C4" s="49">
        <v>23.3</v>
      </c>
      <c r="D4" s="49">
        <v>35.1</v>
      </c>
      <c r="E4" s="49">
        <v>40</v>
      </c>
      <c r="F4" s="49">
        <v>45.4</v>
      </c>
      <c r="G4" s="49">
        <v>41.3</v>
      </c>
      <c r="H4" s="49">
        <v>38.4</v>
      </c>
    </row>
    <row r="5" spans="1:13">
      <c r="A5" s="48" t="s">
        <v>506</v>
      </c>
      <c r="B5" s="49">
        <v>13.5</v>
      </c>
      <c r="C5" s="49">
        <v>98.6</v>
      </c>
      <c r="D5" s="49">
        <v>87.9</v>
      </c>
      <c r="E5" s="49">
        <v>96.6</v>
      </c>
      <c r="F5" s="49">
        <v>92.8</v>
      </c>
      <c r="G5" s="49">
        <v>94.1</v>
      </c>
      <c r="H5" s="49">
        <v>73.400000000000006</v>
      </c>
    </row>
    <row r="6" spans="1:13">
      <c r="A6" s="48" t="s">
        <v>507</v>
      </c>
      <c r="B6" s="49">
        <v>21.6</v>
      </c>
      <c r="C6" s="49">
        <v>21.7</v>
      </c>
      <c r="D6" s="49">
        <v>23</v>
      </c>
      <c r="E6" s="49">
        <v>25.3</v>
      </c>
      <c r="F6" s="49">
        <v>21.5</v>
      </c>
      <c r="G6" s="49">
        <v>18.399999999999999</v>
      </c>
      <c r="H6" s="49">
        <v>21.4</v>
      </c>
    </row>
    <row r="7" spans="1:13">
      <c r="A7" s="48" t="s">
        <v>508</v>
      </c>
      <c r="B7" s="49">
        <v>0</v>
      </c>
      <c r="C7" s="49">
        <v>0</v>
      </c>
      <c r="D7" s="49">
        <v>4.8</v>
      </c>
      <c r="E7" s="49">
        <v>4.7</v>
      </c>
      <c r="F7" s="49">
        <v>15.9</v>
      </c>
      <c r="G7" s="49">
        <v>6.2</v>
      </c>
      <c r="H7" s="49">
        <v>7.4</v>
      </c>
    </row>
    <row r="8" spans="1:13" ht="15" thickBot="1">
      <c r="A8" s="175" t="s">
        <v>123</v>
      </c>
      <c r="B8" s="56">
        <f>SUM(B4:B7)</f>
        <v>54.800000000000004</v>
      </c>
      <c r="C8" s="56">
        <f t="shared" ref="C8:H8" si="0">SUM(C4:C7)</f>
        <v>143.6</v>
      </c>
      <c r="D8" s="56">
        <f t="shared" si="0"/>
        <v>150.80000000000001</v>
      </c>
      <c r="E8" s="56">
        <f t="shared" si="0"/>
        <v>166.6</v>
      </c>
      <c r="F8" s="56">
        <f t="shared" si="0"/>
        <v>175.6</v>
      </c>
      <c r="G8" s="56">
        <f t="shared" si="0"/>
        <v>159.99999999999997</v>
      </c>
      <c r="H8" s="56">
        <f t="shared" si="0"/>
        <v>140.60000000000002</v>
      </c>
    </row>
    <row r="9" spans="1:13" ht="15" thickTop="1">
      <c r="A9" s="48" t="s">
        <v>468</v>
      </c>
    </row>
  </sheetData>
  <hyperlinks>
    <hyperlink ref="M1" location="Índice!A1" display="Volver al índice" xr:uid="{782D81F8-E100-4F1F-B41F-1F77F89010CF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388F-7E58-4C0B-9A42-39D0CC5D4489}">
  <sheetPr>
    <tabColor rgb="FF40A682"/>
  </sheetPr>
  <dimension ref="A1:M8"/>
  <sheetViews>
    <sheetView workbookViewId="0">
      <selection activeCell="M1" sqref="M1"/>
    </sheetView>
  </sheetViews>
  <sheetFormatPr defaultColWidth="10.85546875" defaultRowHeight="14.45"/>
  <cols>
    <col min="1" max="1" width="27.7109375" style="48" customWidth="1"/>
    <col min="2" max="12" width="10.85546875" style="48"/>
    <col min="13" max="13" width="13.42578125" style="48" bestFit="1" customWidth="1"/>
    <col min="14" max="16384" width="10.85546875" style="48"/>
  </cols>
  <sheetData>
    <row r="1" spans="1:13" ht="21">
      <c r="A1" s="50" t="s">
        <v>509</v>
      </c>
      <c r="M1" s="107" t="s">
        <v>85</v>
      </c>
    </row>
    <row r="2" spans="1:13" ht="15.95" thickBot="1">
      <c r="A2" s="51" t="s">
        <v>483</v>
      </c>
    </row>
    <row r="3" spans="1:13" ht="15" thickTop="1">
      <c r="A3" s="39" t="s">
        <v>510</v>
      </c>
      <c r="B3" s="39">
        <v>2010</v>
      </c>
      <c r="C3" s="39">
        <v>2011</v>
      </c>
      <c r="D3" s="39">
        <v>2012</v>
      </c>
      <c r="E3" s="39">
        <v>2013</v>
      </c>
      <c r="F3" s="39">
        <v>2014</v>
      </c>
      <c r="G3" s="39">
        <v>2015</v>
      </c>
      <c r="H3" s="39" t="s">
        <v>511</v>
      </c>
    </row>
    <row r="4" spans="1:13">
      <c r="A4" s="97" t="s">
        <v>463</v>
      </c>
      <c r="B4" s="49">
        <f>SUM(B5:B7)</f>
        <v>11778.3</v>
      </c>
      <c r="C4" s="49">
        <f>SUM(C5:C7)</f>
        <v>12951.1</v>
      </c>
      <c r="D4" s="49">
        <f t="shared" ref="D4:H4" si="0">SUM(D5:D7)</f>
        <v>14493.100000000002</v>
      </c>
      <c r="E4" s="49">
        <f t="shared" si="0"/>
        <v>14888.199999999999</v>
      </c>
      <c r="F4" s="49">
        <f t="shared" si="0"/>
        <v>15721.2</v>
      </c>
      <c r="G4" s="49">
        <f t="shared" si="0"/>
        <v>16586.5</v>
      </c>
      <c r="H4" s="49">
        <f t="shared" si="0"/>
        <v>17217.100000000002</v>
      </c>
    </row>
    <row r="5" spans="1:13">
      <c r="A5" s="102" t="s">
        <v>464</v>
      </c>
      <c r="B5" s="49">
        <v>9669.2999999999993</v>
      </c>
      <c r="C5" s="49">
        <v>10204.1</v>
      </c>
      <c r="D5" s="49">
        <v>11402.6</v>
      </c>
      <c r="E5" s="49">
        <v>11282.5</v>
      </c>
      <c r="F5" s="49">
        <v>11712.5</v>
      </c>
      <c r="G5" s="49">
        <v>12233.8</v>
      </c>
      <c r="H5" s="49">
        <v>12531.6</v>
      </c>
    </row>
    <row r="6" spans="1:13">
      <c r="A6" s="102" t="s">
        <v>465</v>
      </c>
      <c r="B6" s="49">
        <v>1957.6</v>
      </c>
      <c r="C6" s="49">
        <v>2600</v>
      </c>
      <c r="D6" s="49">
        <v>2929.3</v>
      </c>
      <c r="E6" s="49">
        <v>3342.4</v>
      </c>
      <c r="F6" s="49">
        <v>3774.2</v>
      </c>
      <c r="G6" s="49">
        <v>4196.5</v>
      </c>
      <c r="H6" s="49">
        <v>4482.3</v>
      </c>
    </row>
    <row r="7" spans="1:13" ht="15" thickBot="1">
      <c r="A7" s="104" t="s">
        <v>466</v>
      </c>
      <c r="B7" s="56">
        <v>151.4</v>
      </c>
      <c r="C7" s="56">
        <v>147</v>
      </c>
      <c r="D7" s="56">
        <v>161.19999999999999</v>
      </c>
      <c r="E7" s="56">
        <v>263.3</v>
      </c>
      <c r="F7" s="56">
        <v>234.5</v>
      </c>
      <c r="G7" s="56">
        <v>156.19999999999999</v>
      </c>
      <c r="H7" s="56">
        <v>203.2</v>
      </c>
    </row>
    <row r="8" spans="1:13" ht="15" thickTop="1">
      <c r="A8" s="48" t="s">
        <v>468</v>
      </c>
    </row>
  </sheetData>
  <hyperlinks>
    <hyperlink ref="M1" location="Índice!A1" display="Volver al índice" xr:uid="{2A2EFAD9-3C94-47E8-AB88-A3C12123AFB9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DDF0-239B-4B31-958E-915724A95540}">
  <sheetPr>
    <tabColor rgb="FF40A682"/>
  </sheetPr>
  <dimension ref="A1:M8"/>
  <sheetViews>
    <sheetView workbookViewId="0">
      <selection activeCell="M1" sqref="M1"/>
    </sheetView>
  </sheetViews>
  <sheetFormatPr defaultColWidth="10.85546875" defaultRowHeight="14.45"/>
  <cols>
    <col min="1" max="1" width="29" style="48" customWidth="1"/>
    <col min="2" max="12" width="10.85546875" style="48"/>
    <col min="13" max="13" width="13.42578125" style="48" bestFit="1" customWidth="1"/>
    <col min="14" max="16384" width="10.85546875" style="48"/>
  </cols>
  <sheetData>
    <row r="1" spans="1:13" ht="21">
      <c r="A1" s="62" t="s">
        <v>512</v>
      </c>
      <c r="B1" s="93"/>
      <c r="C1" s="93"/>
      <c r="D1" s="93"/>
      <c r="E1" s="93"/>
      <c r="F1" s="93"/>
      <c r="M1" s="107" t="s">
        <v>85</v>
      </c>
    </row>
    <row r="2" spans="1:13" ht="15.95" thickBot="1">
      <c r="A2" s="98" t="s">
        <v>496</v>
      </c>
      <c r="B2" s="93"/>
      <c r="C2" s="93"/>
      <c r="D2" s="93"/>
      <c r="E2" s="93"/>
      <c r="F2" s="93"/>
    </row>
    <row r="3" spans="1:13" ht="15" thickTop="1">
      <c r="A3" s="39" t="s">
        <v>510</v>
      </c>
      <c r="B3" s="38">
        <v>2011</v>
      </c>
      <c r="C3" s="38">
        <v>2012</v>
      </c>
      <c r="D3" s="38">
        <v>2013</v>
      </c>
      <c r="E3" s="38">
        <v>2014</v>
      </c>
      <c r="F3" s="38">
        <v>2015</v>
      </c>
    </row>
    <row r="4" spans="1:13">
      <c r="A4" s="55" t="s">
        <v>463</v>
      </c>
      <c r="B4" s="176">
        <v>9.9572943463827723E-2</v>
      </c>
      <c r="C4" s="176">
        <v>0.11906324559303849</v>
      </c>
      <c r="D4" s="176">
        <v>2.7261248456161624E-2</v>
      </c>
      <c r="E4" s="176">
        <v>5.5950349941564559E-2</v>
      </c>
      <c r="F4" s="176">
        <v>5.5040327710352832E-2</v>
      </c>
    </row>
    <row r="5" spans="1:13">
      <c r="A5" s="163" t="s">
        <v>464</v>
      </c>
      <c r="B5" s="176">
        <v>5.5309070977216601E-2</v>
      </c>
      <c r="C5" s="176">
        <v>0.11745278858498054</v>
      </c>
      <c r="D5" s="176">
        <v>-1.0532685527862129E-2</v>
      </c>
      <c r="E5" s="176">
        <v>3.8112120540660266E-2</v>
      </c>
      <c r="F5" s="176">
        <v>4.4508004268943413E-2</v>
      </c>
    </row>
    <row r="6" spans="1:13">
      <c r="A6" s="163" t="s">
        <v>465</v>
      </c>
      <c r="B6" s="176">
        <v>0.32815692684920306</v>
      </c>
      <c r="C6" s="176">
        <v>0.12665384615384623</v>
      </c>
      <c r="D6" s="176">
        <v>0.14102345270201067</v>
      </c>
      <c r="E6" s="176">
        <v>0.12918860698898982</v>
      </c>
      <c r="F6" s="176">
        <v>0.11189126172433905</v>
      </c>
    </row>
    <row r="7" spans="1:13" ht="15" thickBot="1">
      <c r="A7" s="177" t="s">
        <v>466</v>
      </c>
      <c r="B7" s="178">
        <v>-2.9062087186261576E-2</v>
      </c>
      <c r="C7" s="178">
        <v>9.6598639455782287E-2</v>
      </c>
      <c r="D7" s="178">
        <v>0.63337468982630285</v>
      </c>
      <c r="E7" s="178">
        <v>-0.10938093429548046</v>
      </c>
      <c r="F7" s="178">
        <v>-0.33390191897654586</v>
      </c>
    </row>
    <row r="8" spans="1:13" ht="15" thickTop="1">
      <c r="A8" s="93" t="s">
        <v>468</v>
      </c>
      <c r="B8" s="93"/>
      <c r="C8" s="93"/>
      <c r="D8" s="93"/>
      <c r="E8" s="93"/>
      <c r="F8" s="93"/>
    </row>
  </sheetData>
  <hyperlinks>
    <hyperlink ref="M1" location="Índice!A1" display="Volver al índice" xr:uid="{BA82210F-FF65-4FA6-B8DF-CAC7D9F0956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E533-462D-4808-A6CD-FD582C98D489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6BBBBE2A-2153-4E05-B975-EE9BFBBC78BB}"/>
  </hyperlinks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6BD8-7DED-45B2-8023-8902BE82F674}">
  <sheetPr>
    <tabColor rgb="FF40A682"/>
  </sheetPr>
  <dimension ref="A1:N7"/>
  <sheetViews>
    <sheetView workbookViewId="0">
      <selection activeCell="N2" sqref="N2"/>
    </sheetView>
  </sheetViews>
  <sheetFormatPr defaultColWidth="10.85546875" defaultRowHeight="14.45"/>
  <cols>
    <col min="1" max="1" width="21.140625" style="48" customWidth="1"/>
    <col min="2" max="13" width="10.85546875" style="48"/>
    <col min="14" max="14" width="13.42578125" style="48" bestFit="1" customWidth="1"/>
    <col min="15" max="16384" width="10.85546875" style="48"/>
  </cols>
  <sheetData>
    <row r="1" spans="1:14" ht="18.600000000000001" customHeight="1" thickBot="1">
      <c r="A1" s="62" t="s">
        <v>513</v>
      </c>
      <c r="B1" s="78"/>
      <c r="C1" s="78"/>
      <c r="D1" s="78"/>
      <c r="E1" s="78"/>
      <c r="F1" s="78"/>
    </row>
    <row r="2" spans="1:14" ht="15" thickTop="1">
      <c r="A2" s="180" t="s">
        <v>514</v>
      </c>
      <c r="B2" s="181">
        <v>0.02</v>
      </c>
      <c r="C2" s="181">
        <v>2.5000000000000001E-2</v>
      </c>
      <c r="D2" s="181">
        <v>0.03</v>
      </c>
      <c r="E2" s="181">
        <v>0.05</v>
      </c>
      <c r="F2" s="181">
        <v>0.04</v>
      </c>
      <c r="N2" s="107" t="s">
        <v>85</v>
      </c>
    </row>
    <row r="3" spans="1:14">
      <c r="A3" s="179">
        <v>1.4E-2</v>
      </c>
      <c r="B3" s="60">
        <v>0.7</v>
      </c>
      <c r="C3" s="60">
        <v>0.56000000000000005</v>
      </c>
      <c r="D3" s="60">
        <v>0.46700000000000003</v>
      </c>
      <c r="E3" s="60">
        <v>0.4</v>
      </c>
      <c r="F3" s="60">
        <v>0.35</v>
      </c>
    </row>
    <row r="4" spans="1:14">
      <c r="A4" s="60">
        <v>0.02</v>
      </c>
      <c r="B4" s="60">
        <v>1</v>
      </c>
      <c r="C4" s="60">
        <v>0.8</v>
      </c>
      <c r="D4" s="60">
        <v>0.66700000000000004</v>
      </c>
      <c r="E4" s="60">
        <v>0.57099999999999995</v>
      </c>
      <c r="F4" s="60">
        <v>0.5</v>
      </c>
    </row>
    <row r="5" spans="1:14" ht="15" thickBot="1">
      <c r="A5" s="182">
        <v>3.3000000000000002E-2</v>
      </c>
      <c r="B5" s="61">
        <v>1.65</v>
      </c>
      <c r="C5" s="61">
        <v>1.32</v>
      </c>
      <c r="D5" s="61">
        <v>1.1000000000000001</v>
      </c>
      <c r="E5" s="61">
        <v>0.94299999999999995</v>
      </c>
      <c r="F5" s="61">
        <v>0.82499999999999996</v>
      </c>
    </row>
    <row r="6" spans="1:14" ht="15" thickTop="1">
      <c r="A6" s="48" t="s">
        <v>515</v>
      </c>
    </row>
    <row r="7" spans="1:14">
      <c r="A7" s="48" t="s">
        <v>516</v>
      </c>
    </row>
  </sheetData>
  <hyperlinks>
    <hyperlink ref="N2" location="Índice!A1" display="Volver al índice" xr:uid="{9359A3C4-9FEA-4F00-86DD-5ECED053EF6E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B75B-E4CD-4B4C-80D9-65BADBD1FB71}">
  <sheetPr>
    <tabColor rgb="FF40A682"/>
  </sheetPr>
  <dimension ref="A1:L7"/>
  <sheetViews>
    <sheetView workbookViewId="0">
      <selection activeCell="L1" sqref="L1"/>
    </sheetView>
  </sheetViews>
  <sheetFormatPr defaultColWidth="10.85546875" defaultRowHeight="14.45"/>
  <cols>
    <col min="1" max="2" width="25.5703125" style="48" customWidth="1"/>
    <col min="3" max="11" width="10.85546875" style="48"/>
    <col min="12" max="12" width="13.42578125" style="48" bestFit="1" customWidth="1"/>
    <col min="13" max="16384" width="10.85546875" style="48"/>
  </cols>
  <sheetData>
    <row r="1" spans="1:12" ht="21.6" thickBot="1">
      <c r="A1" s="62" t="s">
        <v>517</v>
      </c>
      <c r="B1" s="59"/>
      <c r="L1" s="107" t="s">
        <v>85</v>
      </c>
    </row>
    <row r="2" spans="1:12" ht="29.45" thickTop="1">
      <c r="A2" s="38" t="s">
        <v>87</v>
      </c>
      <c r="B2" s="47" t="s">
        <v>518</v>
      </c>
    </row>
    <row r="3" spans="1:12">
      <c r="A3" s="49">
        <v>2017</v>
      </c>
      <c r="B3" s="60">
        <v>0.63</v>
      </c>
    </row>
    <row r="4" spans="1:12">
      <c r="A4" s="49">
        <v>2020</v>
      </c>
      <c r="B4" s="60">
        <v>0.59899999999999998</v>
      </c>
    </row>
    <row r="5" spans="1:12">
      <c r="A5" s="49">
        <v>2025</v>
      </c>
      <c r="B5" s="60">
        <v>0.55300000000000005</v>
      </c>
    </row>
    <row r="6" spans="1:12" ht="15" thickBot="1">
      <c r="A6" s="56">
        <v>2030</v>
      </c>
      <c r="B6" s="61">
        <v>0.51700000000000002</v>
      </c>
    </row>
    <row r="7" spans="1:12" ht="15" thickTop="1">
      <c r="A7" s="55" t="s">
        <v>519</v>
      </c>
      <c r="B7" s="49"/>
    </row>
  </sheetData>
  <hyperlinks>
    <hyperlink ref="L1" location="Índice!A1" display="Volver al índice" xr:uid="{0B8DB1F3-4B71-4207-B863-26EB5A440A1F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3A5F-AE4C-4F38-9FC5-EE2E6E0EDF40}">
  <sheetPr>
    <tabColor rgb="FF40A682"/>
  </sheetPr>
  <dimension ref="A1:N23"/>
  <sheetViews>
    <sheetView workbookViewId="0">
      <selection activeCell="N1" sqref="N1"/>
    </sheetView>
  </sheetViews>
  <sheetFormatPr defaultColWidth="10.85546875" defaultRowHeight="14.45"/>
  <cols>
    <col min="1" max="1" width="15.5703125" style="93" customWidth="1"/>
    <col min="2" max="2" width="12.5703125" style="93" bestFit="1" customWidth="1"/>
    <col min="3" max="5" width="10.85546875" style="93"/>
    <col min="6" max="6" width="11.5703125" style="93" bestFit="1" customWidth="1"/>
    <col min="7" max="13" width="10.85546875" style="93"/>
    <col min="14" max="14" width="13.42578125" style="93" bestFit="1" customWidth="1"/>
    <col min="15" max="16384" width="10.85546875" style="93"/>
  </cols>
  <sheetData>
    <row r="1" spans="1:14" ht="21">
      <c r="A1" s="62" t="s">
        <v>520</v>
      </c>
      <c r="B1" s="59"/>
      <c r="C1" s="59"/>
      <c r="D1" s="59"/>
      <c r="E1" s="59"/>
      <c r="F1" s="59"/>
      <c r="G1" s="59"/>
      <c r="N1" s="107" t="s">
        <v>85</v>
      </c>
    </row>
    <row r="2" spans="1:14" ht="15.95" thickBot="1">
      <c r="A2" s="98" t="s">
        <v>471</v>
      </c>
    </row>
    <row r="3" spans="1:14" ht="15" thickTop="1">
      <c r="A3" s="213" t="s">
        <v>87</v>
      </c>
      <c r="B3" s="242" t="s">
        <v>472</v>
      </c>
      <c r="C3" s="242"/>
      <c r="D3" s="213" t="s">
        <v>473</v>
      </c>
      <c r="E3" s="213"/>
      <c r="F3" s="213"/>
      <c r="G3" s="213"/>
    </row>
    <row r="4" spans="1:14">
      <c r="A4" s="214"/>
      <c r="B4" s="243"/>
      <c r="C4" s="243"/>
      <c r="D4" s="214" t="s">
        <v>474</v>
      </c>
      <c r="E4" s="214"/>
      <c r="F4" s="214" t="s">
        <v>475</v>
      </c>
      <c r="G4" s="214"/>
    </row>
    <row r="5" spans="1:14">
      <c r="A5" s="214"/>
      <c r="B5" s="197" t="s">
        <v>476</v>
      </c>
      <c r="C5" s="197" t="s">
        <v>477</v>
      </c>
      <c r="D5" s="197" t="s">
        <v>476</v>
      </c>
      <c r="E5" s="197" t="s">
        <v>477</v>
      </c>
      <c r="F5" s="197" t="s">
        <v>476</v>
      </c>
      <c r="G5" s="197" t="s">
        <v>477</v>
      </c>
    </row>
    <row r="6" spans="1:14">
      <c r="A6" s="72">
        <v>2000</v>
      </c>
      <c r="B6" s="156">
        <v>3799.5</v>
      </c>
      <c r="C6" s="73">
        <v>0.28899999999999998</v>
      </c>
      <c r="D6" s="157" t="s">
        <v>478</v>
      </c>
      <c r="E6" s="73">
        <v>0</v>
      </c>
      <c r="F6" s="158" t="s">
        <v>478</v>
      </c>
      <c r="G6" s="158" t="s">
        <v>478</v>
      </c>
    </row>
    <row r="7" spans="1:14">
      <c r="A7" s="72">
        <v>2001</v>
      </c>
      <c r="B7" s="156">
        <v>4503.5</v>
      </c>
      <c r="C7" s="73">
        <v>0.32600000000000001</v>
      </c>
      <c r="D7" s="156">
        <v>134.1</v>
      </c>
      <c r="E7" s="73">
        <v>0.01</v>
      </c>
      <c r="F7" s="158" t="s">
        <v>478</v>
      </c>
      <c r="G7" s="158" t="s">
        <v>478</v>
      </c>
    </row>
    <row r="8" spans="1:14">
      <c r="A8" s="72">
        <v>2002</v>
      </c>
      <c r="B8" s="156">
        <v>5205.1000000000004</v>
      </c>
      <c r="C8" s="73">
        <v>0.36399999999999999</v>
      </c>
      <c r="D8" s="156">
        <v>327.39999999999998</v>
      </c>
      <c r="E8" s="73">
        <v>2.3E-2</v>
      </c>
      <c r="F8" s="158" t="s">
        <v>478</v>
      </c>
      <c r="G8" s="158" t="s">
        <v>478</v>
      </c>
    </row>
    <row r="9" spans="1:14">
      <c r="A9" s="72">
        <v>2003</v>
      </c>
      <c r="B9" s="156">
        <v>5745.7</v>
      </c>
      <c r="C9" s="73">
        <v>0.38200000000000001</v>
      </c>
      <c r="D9" s="156">
        <v>327.39999999999998</v>
      </c>
      <c r="E9" s="73">
        <v>2.1999999999999999E-2</v>
      </c>
      <c r="F9" s="158" t="s">
        <v>478</v>
      </c>
      <c r="G9" s="158" t="s">
        <v>478</v>
      </c>
    </row>
    <row r="10" spans="1:14">
      <c r="A10" s="72">
        <v>2004</v>
      </c>
      <c r="B10" s="156">
        <v>5979.7</v>
      </c>
      <c r="C10" s="73">
        <v>0.379</v>
      </c>
      <c r="D10" s="156">
        <v>424.6</v>
      </c>
      <c r="E10" s="73">
        <v>2.7E-2</v>
      </c>
      <c r="F10" s="158" t="s">
        <v>478</v>
      </c>
      <c r="G10" s="158" t="s">
        <v>478</v>
      </c>
    </row>
    <row r="11" spans="1:14">
      <c r="A11" s="72">
        <v>2005</v>
      </c>
      <c r="B11" s="156">
        <v>5641.1</v>
      </c>
      <c r="C11" s="73">
        <v>0.33</v>
      </c>
      <c r="D11" s="156">
        <v>1115.8</v>
      </c>
      <c r="E11" s="73">
        <v>6.5000000000000002E-2</v>
      </c>
      <c r="F11" s="158" t="s">
        <v>478</v>
      </c>
      <c r="G11" s="158" t="s">
        <v>478</v>
      </c>
    </row>
    <row r="12" spans="1:14">
      <c r="A12" s="72">
        <v>2006</v>
      </c>
      <c r="B12" s="156">
        <v>6268.3</v>
      </c>
      <c r="C12" s="73">
        <v>0.33800000000000002</v>
      </c>
      <c r="D12" s="156">
        <v>1115.8</v>
      </c>
      <c r="E12" s="73">
        <v>0.06</v>
      </c>
      <c r="F12" s="156">
        <v>992.5</v>
      </c>
      <c r="G12" s="73">
        <v>5.3999999999999999E-2</v>
      </c>
    </row>
    <row r="13" spans="1:14">
      <c r="A13" s="72">
        <v>2007</v>
      </c>
      <c r="B13" s="156">
        <v>6310</v>
      </c>
      <c r="C13" s="73">
        <v>0.314</v>
      </c>
      <c r="D13" s="156">
        <v>1115.8</v>
      </c>
      <c r="E13" s="73">
        <v>5.5E-2</v>
      </c>
      <c r="F13" s="156">
        <v>1478.7</v>
      </c>
      <c r="G13" s="73">
        <v>7.3999999999999996E-2</v>
      </c>
    </row>
    <row r="14" spans="1:14">
      <c r="A14" s="72">
        <v>2008</v>
      </c>
      <c r="B14" s="156">
        <v>6768</v>
      </c>
      <c r="C14" s="73">
        <v>0.316</v>
      </c>
      <c r="D14" s="156">
        <v>1115.8</v>
      </c>
      <c r="E14" s="73">
        <v>5.1999999999999998E-2</v>
      </c>
      <c r="F14" s="156">
        <v>1983.4</v>
      </c>
      <c r="G14" s="73">
        <v>9.2999999999999999E-2</v>
      </c>
    </row>
    <row r="15" spans="1:14">
      <c r="A15" s="72">
        <v>2009</v>
      </c>
      <c r="B15" s="156">
        <v>8158.4</v>
      </c>
      <c r="C15" s="73">
        <v>0.39500000000000002</v>
      </c>
      <c r="D15" s="156">
        <v>1115.8</v>
      </c>
      <c r="E15" s="73">
        <v>5.3999999999999999E-2</v>
      </c>
      <c r="F15" s="156">
        <v>2245.5</v>
      </c>
      <c r="G15" s="73">
        <v>0.109</v>
      </c>
    </row>
    <row r="16" spans="1:14">
      <c r="A16" s="72">
        <v>2010</v>
      </c>
      <c r="B16" s="156">
        <v>8500.4</v>
      </c>
      <c r="C16" s="73">
        <v>0.39700000000000002</v>
      </c>
      <c r="D16" s="156">
        <v>1115.8</v>
      </c>
      <c r="E16" s="73">
        <v>5.1999999999999998E-2</v>
      </c>
      <c r="F16" s="156">
        <v>2652.9</v>
      </c>
      <c r="G16" s="73">
        <v>0.124</v>
      </c>
    </row>
    <row r="17" spans="1:7">
      <c r="A17" s="72">
        <v>2011</v>
      </c>
      <c r="B17" s="156">
        <v>9016</v>
      </c>
      <c r="C17" s="73">
        <v>0.39</v>
      </c>
      <c r="D17" s="156">
        <v>1115.8</v>
      </c>
      <c r="E17" s="73">
        <v>4.8000000000000001E-2</v>
      </c>
      <c r="F17" s="156">
        <v>3101.6</v>
      </c>
      <c r="G17" s="73">
        <v>0.13400000000000001</v>
      </c>
    </row>
    <row r="18" spans="1:7">
      <c r="A18" s="72">
        <v>2012</v>
      </c>
      <c r="B18" s="156">
        <v>10170.9</v>
      </c>
      <c r="C18" s="73">
        <v>0.42699999999999999</v>
      </c>
      <c r="D18" s="156">
        <v>1115.8</v>
      </c>
      <c r="E18" s="73">
        <v>4.7E-2</v>
      </c>
      <c r="F18" s="156">
        <v>3566.4</v>
      </c>
      <c r="G18" s="73">
        <v>0.15</v>
      </c>
    </row>
    <row r="19" spans="1:7">
      <c r="A19" s="72">
        <v>2013</v>
      </c>
      <c r="B19" s="156">
        <v>10043.700000000001</v>
      </c>
      <c r="C19" s="73">
        <v>0.41199999999999998</v>
      </c>
      <c r="D19" s="156">
        <v>1115.8</v>
      </c>
      <c r="E19" s="73">
        <v>4.5999999999999999E-2</v>
      </c>
      <c r="F19" s="156">
        <v>4035.3</v>
      </c>
      <c r="G19" s="73">
        <v>0.16600000000000001</v>
      </c>
    </row>
    <row r="20" spans="1:7">
      <c r="A20" s="72">
        <v>2014</v>
      </c>
      <c r="B20" s="156">
        <v>10436.799999999999</v>
      </c>
      <c r="C20" s="73">
        <v>0.41699999999999998</v>
      </c>
      <c r="D20" s="156">
        <v>1115.8</v>
      </c>
      <c r="E20" s="73">
        <v>4.4999999999999998E-2</v>
      </c>
      <c r="F20" s="156">
        <v>4507.6000000000004</v>
      </c>
      <c r="G20" s="73">
        <v>0.18</v>
      </c>
    </row>
    <row r="21" spans="1:7" ht="15" thickBot="1">
      <c r="A21" s="75">
        <v>2015</v>
      </c>
      <c r="B21" s="159">
        <v>10912</v>
      </c>
      <c r="C21" s="76">
        <v>0.42199999999999999</v>
      </c>
      <c r="D21" s="159">
        <v>1115.8</v>
      </c>
      <c r="E21" s="76">
        <v>4.2999999999999997E-2</v>
      </c>
      <c r="F21" s="159">
        <v>4984.8999999999996</v>
      </c>
      <c r="G21" s="76">
        <v>0.193</v>
      </c>
    </row>
    <row r="22" spans="1:7" ht="15" thickTop="1">
      <c r="A22" s="240" t="s">
        <v>479</v>
      </c>
      <c r="B22" s="240"/>
      <c r="C22" s="240"/>
      <c r="D22" s="240"/>
      <c r="E22" s="240"/>
      <c r="F22" s="240"/>
      <c r="G22" s="240"/>
    </row>
    <row r="23" spans="1:7" ht="43.5" customHeight="1">
      <c r="A23" s="232" t="s">
        <v>480</v>
      </c>
      <c r="B23" s="232"/>
      <c r="C23" s="232"/>
      <c r="D23" s="232"/>
      <c r="E23" s="232"/>
      <c r="F23" s="232"/>
      <c r="G23" s="232"/>
    </row>
  </sheetData>
  <mergeCells count="7">
    <mergeCell ref="A23:G23"/>
    <mergeCell ref="F4:G4"/>
    <mergeCell ref="D4:E4"/>
    <mergeCell ref="D3:G3"/>
    <mergeCell ref="B3:C4"/>
    <mergeCell ref="A3:A5"/>
    <mergeCell ref="A22:G22"/>
  </mergeCells>
  <hyperlinks>
    <hyperlink ref="N1" location="Índice!A1" display="Volver al índice" xr:uid="{05113191-6360-4C91-80EB-241DD7F6652F}"/>
  </hyperlink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1C9B-DD72-41EF-94B5-3501E2F2B62F}">
  <sheetPr>
    <tabColor rgb="FF29C5D1"/>
  </sheetPr>
  <dimension ref="A1:M26"/>
  <sheetViews>
    <sheetView workbookViewId="0">
      <selection activeCell="M1" sqref="M1"/>
    </sheetView>
  </sheetViews>
  <sheetFormatPr defaultColWidth="11.42578125" defaultRowHeight="14.45"/>
  <cols>
    <col min="1" max="1" width="11.5703125" style="15" bestFit="1" customWidth="1"/>
    <col min="2" max="3" width="15.28515625" style="15" bestFit="1" customWidth="1"/>
    <col min="4" max="4" width="16.42578125" style="15" bestFit="1" customWidth="1"/>
    <col min="13" max="13" width="13.42578125" bestFit="1" customWidth="1"/>
  </cols>
  <sheetData>
    <row r="1" spans="1:13" ht="21">
      <c r="A1" s="17" t="s">
        <v>521</v>
      </c>
      <c r="B1" s="173"/>
      <c r="C1" s="173"/>
      <c r="D1" s="173"/>
      <c r="M1" s="107" t="s">
        <v>85</v>
      </c>
    </row>
    <row r="2" spans="1:13" ht="15.95" thickBot="1">
      <c r="A2" s="31" t="s">
        <v>522</v>
      </c>
      <c r="B2" s="173"/>
      <c r="C2" s="173"/>
      <c r="D2" s="173"/>
    </row>
    <row r="3" spans="1:13" ht="15" thickTop="1">
      <c r="A3" s="27" t="s">
        <v>87</v>
      </c>
      <c r="B3" s="27" t="s">
        <v>489</v>
      </c>
      <c r="C3" s="27" t="s">
        <v>523</v>
      </c>
      <c r="D3" s="27" t="s">
        <v>524</v>
      </c>
    </row>
    <row r="4" spans="1:13">
      <c r="A4" s="15">
        <v>1994</v>
      </c>
      <c r="B4" s="183">
        <v>1236.84015006</v>
      </c>
      <c r="C4" s="183">
        <v>609.21625073000007</v>
      </c>
      <c r="D4" s="184">
        <v>-627.62389932999997</v>
      </c>
    </row>
    <row r="5" spans="1:13">
      <c r="A5" s="15">
        <v>1995</v>
      </c>
      <c r="B5" s="183">
        <v>1674.32373869</v>
      </c>
      <c r="C5" s="183">
        <v>834.06490063000001</v>
      </c>
      <c r="D5" s="184">
        <v>-840.25883806000002</v>
      </c>
    </row>
    <row r="6" spans="1:13">
      <c r="A6" s="15">
        <v>1996</v>
      </c>
      <c r="B6" s="183">
        <v>1605.74042274</v>
      </c>
      <c r="C6" s="183">
        <v>954.12497624000002</v>
      </c>
      <c r="D6" s="184">
        <v>-651.61544649999996</v>
      </c>
    </row>
    <row r="7" spans="1:13">
      <c r="A7" s="15">
        <v>1997</v>
      </c>
      <c r="B7" s="183">
        <v>1975.89722732</v>
      </c>
      <c r="C7" s="183">
        <v>1319.5156521199999</v>
      </c>
      <c r="D7" s="184">
        <v>-656.38157520000004</v>
      </c>
    </row>
    <row r="8" spans="1:13">
      <c r="A8" s="15">
        <v>1998</v>
      </c>
      <c r="B8" s="183">
        <v>2031.59848691</v>
      </c>
      <c r="C8" s="183">
        <v>1447.3024037</v>
      </c>
      <c r="D8" s="184">
        <v>-584.29608321000001</v>
      </c>
    </row>
    <row r="9" spans="1:13">
      <c r="A9" s="15">
        <v>1999</v>
      </c>
      <c r="B9" s="183">
        <v>2110.0813913699999</v>
      </c>
      <c r="C9" s="183">
        <v>1576.5469128699999</v>
      </c>
      <c r="D9" s="184">
        <v>-533.53447849999998</v>
      </c>
    </row>
    <row r="10" spans="1:13">
      <c r="A10" s="15">
        <v>2000</v>
      </c>
      <c r="B10" s="183">
        <v>2451.5922769699996</v>
      </c>
      <c r="C10" s="183">
        <v>1919.6204203299999</v>
      </c>
      <c r="D10" s="184">
        <v>-531.97185663999983</v>
      </c>
    </row>
    <row r="11" spans="1:13">
      <c r="A11" s="15">
        <v>2001</v>
      </c>
      <c r="B11" s="183">
        <v>2462.4781521999998</v>
      </c>
      <c r="C11" s="183">
        <v>1873.3478417200001</v>
      </c>
      <c r="D11" s="184">
        <v>-589.13031047999982</v>
      </c>
    </row>
    <row r="12" spans="1:13">
      <c r="A12" s="15">
        <v>2002</v>
      </c>
      <c r="B12" s="183">
        <v>2569.1442725900001</v>
      </c>
      <c r="C12" s="183">
        <v>2005.95437494</v>
      </c>
      <c r="D12" s="184">
        <v>-563.18989765000015</v>
      </c>
    </row>
    <row r="13" spans="1:13">
      <c r="A13" s="15">
        <v>2003</v>
      </c>
      <c r="B13" s="183">
        <v>2861.3930719699997</v>
      </c>
      <c r="C13" s="183">
        <v>2112.9747455000002</v>
      </c>
      <c r="D13" s="184">
        <v>-748.41832646999978</v>
      </c>
    </row>
    <row r="14" spans="1:13">
      <c r="A14" s="15">
        <v>2004</v>
      </c>
      <c r="B14" s="183">
        <v>2969.6586832899998</v>
      </c>
      <c r="C14" s="183">
        <v>2166.1654304899998</v>
      </c>
      <c r="D14" s="184">
        <v>-803.49325280000016</v>
      </c>
    </row>
    <row r="15" spans="1:13">
      <c r="A15" s="15">
        <v>2005</v>
      </c>
      <c r="B15" s="183">
        <v>2481.997961</v>
      </c>
      <c r="C15" s="183">
        <v>1809.0480793800002</v>
      </c>
      <c r="D15" s="184">
        <v>-672.94988161999993</v>
      </c>
    </row>
    <row r="16" spans="1:13">
      <c r="A16" s="15">
        <v>2006</v>
      </c>
      <c r="B16" s="183">
        <v>2751.8213519400001</v>
      </c>
      <c r="C16" s="183">
        <v>1964.8442556199998</v>
      </c>
      <c r="D16" s="184">
        <v>-786.97709632000021</v>
      </c>
    </row>
    <row r="17" spans="1:4">
      <c r="A17" s="15">
        <v>2007</v>
      </c>
      <c r="B17" s="183">
        <v>3158.1140794099997</v>
      </c>
      <c r="C17" s="183">
        <v>2023.2804067</v>
      </c>
      <c r="D17" s="184">
        <v>-1134.8336727099997</v>
      </c>
    </row>
    <row r="18" spans="1:4">
      <c r="A18" s="15">
        <v>2008</v>
      </c>
      <c r="B18" s="183">
        <v>3365.9409214799998</v>
      </c>
      <c r="C18" s="183">
        <v>2240.25504099</v>
      </c>
      <c r="D18" s="184">
        <v>-1125.6858804900003</v>
      </c>
    </row>
    <row r="19" spans="1:4">
      <c r="A19" s="15">
        <v>2009</v>
      </c>
      <c r="B19" s="183">
        <v>2636.0176473000001</v>
      </c>
      <c r="C19" s="183">
        <v>1796.1042012600001</v>
      </c>
      <c r="D19" s="184">
        <v>-839.91344604000017</v>
      </c>
    </row>
    <row r="20" spans="1:4">
      <c r="A20" s="15">
        <v>2010</v>
      </c>
      <c r="B20" s="183">
        <v>3109.1754009699998</v>
      </c>
      <c r="C20" s="183">
        <v>2161.1400296900001</v>
      </c>
      <c r="D20" s="184">
        <v>-948.03537127999971</v>
      </c>
    </row>
    <row r="21" spans="1:4">
      <c r="A21" s="15">
        <v>2011</v>
      </c>
      <c r="B21" s="183">
        <v>3799.93285492</v>
      </c>
      <c r="C21" s="183">
        <v>2425.3893720000001</v>
      </c>
      <c r="D21" s="184">
        <v>-1374.5434829200001</v>
      </c>
    </row>
    <row r="22" spans="1:4">
      <c r="A22" s="15">
        <v>2012</v>
      </c>
      <c r="B22" s="183">
        <v>3873.6732861799996</v>
      </c>
      <c r="C22" s="183">
        <v>2469.8914902500001</v>
      </c>
      <c r="D22" s="184">
        <v>-1403.7817959299998</v>
      </c>
    </row>
    <row r="23" spans="1:4">
      <c r="A23" s="15">
        <v>2013</v>
      </c>
      <c r="B23" s="183">
        <v>4186.2607549000004</v>
      </c>
      <c r="C23" s="183">
        <v>2490.30950781</v>
      </c>
      <c r="D23" s="184">
        <v>-1695.9512470900002</v>
      </c>
    </row>
    <row r="24" spans="1:4">
      <c r="A24" s="15">
        <v>2014</v>
      </c>
      <c r="B24" s="183">
        <v>4307.57290242</v>
      </c>
      <c r="C24" s="183">
        <v>2429.6341224400003</v>
      </c>
      <c r="D24" s="184">
        <v>-1877.9387799799999</v>
      </c>
    </row>
    <row r="25" spans="1:4" ht="15" thickBot="1">
      <c r="A25" s="20">
        <v>2015</v>
      </c>
      <c r="B25" s="185">
        <v>4098.5256879400004</v>
      </c>
      <c r="C25" s="185">
        <v>2563.9198883399999</v>
      </c>
      <c r="D25" s="186">
        <v>-1534.6057996</v>
      </c>
    </row>
    <row r="26" spans="1:4" ht="15" thickTop="1"/>
  </sheetData>
  <hyperlinks>
    <hyperlink ref="M1" location="Índice!A1" display="Volver al índice" xr:uid="{A8531497-5D02-40BD-B39A-A3DF7B5E8A4D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B730-073C-458C-913B-2E83BEDDA2B1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E3B626BA-08F6-4FBB-A32C-5B6739E21513}"/>
  </hyperlinks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0A85-0834-4C0B-8EC1-73445D62303A}">
  <sheetPr>
    <tabColor rgb="FF29C5D1"/>
  </sheetPr>
  <dimension ref="A1:AB26"/>
  <sheetViews>
    <sheetView workbookViewId="0">
      <selection activeCell="N1" sqref="N1"/>
    </sheetView>
  </sheetViews>
  <sheetFormatPr defaultColWidth="11.42578125" defaultRowHeight="14.45"/>
  <cols>
    <col min="2" max="2" width="13.7109375" bestFit="1" customWidth="1"/>
    <col min="3" max="3" width="13.42578125" bestFit="1" customWidth="1"/>
    <col min="4" max="4" width="16.28515625" bestFit="1" customWidth="1"/>
    <col min="14" max="14" width="13.42578125" bestFit="1" customWidth="1"/>
  </cols>
  <sheetData>
    <row r="1" spans="1:28" ht="21">
      <c r="A1" s="17" t="s">
        <v>525</v>
      </c>
      <c r="B1" s="173"/>
      <c r="C1" s="173"/>
      <c r="D1" s="173"/>
      <c r="N1" s="107" t="s">
        <v>85</v>
      </c>
    </row>
    <row r="2" spans="1:28" ht="15.95" thickBot="1">
      <c r="A2" s="31" t="s">
        <v>522</v>
      </c>
      <c r="B2" s="173"/>
      <c r="C2" s="173"/>
      <c r="D2" s="173"/>
    </row>
    <row r="3" spans="1:28" ht="15" thickTop="1">
      <c r="A3" s="27" t="s">
        <v>87</v>
      </c>
      <c r="B3" s="27" t="s">
        <v>489</v>
      </c>
      <c r="C3" s="27" t="s">
        <v>523</v>
      </c>
      <c r="D3" s="27" t="s">
        <v>524</v>
      </c>
    </row>
    <row r="4" spans="1:28">
      <c r="A4" s="15">
        <v>1994</v>
      </c>
      <c r="B4" s="183">
        <v>914.8751500599999</v>
      </c>
      <c r="C4" s="183">
        <v>178.83825073</v>
      </c>
      <c r="D4" s="184">
        <f>C4-B4</f>
        <v>-736.03689932999987</v>
      </c>
      <c r="E4" s="187"/>
      <c r="F4" s="187"/>
    </row>
    <row r="5" spans="1:28">
      <c r="A5" s="15">
        <v>1995</v>
      </c>
      <c r="B5" s="183">
        <v>1201.32373869</v>
      </c>
      <c r="C5" s="183">
        <v>187.44490063000001</v>
      </c>
      <c r="D5" s="184">
        <f t="shared" ref="D5:D25" si="0">C5-B5</f>
        <v>-1013.87883806</v>
      </c>
      <c r="E5" s="187"/>
      <c r="F5" s="187"/>
    </row>
    <row r="6" spans="1:28">
      <c r="A6" s="15">
        <v>1996</v>
      </c>
      <c r="B6" s="183">
        <v>1055.1404227400001</v>
      </c>
      <c r="C6" s="183">
        <v>190.02497624</v>
      </c>
      <c r="D6" s="184">
        <f t="shared" si="0"/>
        <v>-865.11544650000008</v>
      </c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</row>
    <row r="7" spans="1:28">
      <c r="A7" s="15">
        <v>1997</v>
      </c>
      <c r="B7" s="183">
        <v>1211.9972273199999</v>
      </c>
      <c r="C7" s="183">
        <v>264.52565212000002</v>
      </c>
      <c r="D7" s="184">
        <f t="shared" si="0"/>
        <v>-947.47157519999985</v>
      </c>
      <c r="E7" s="187"/>
      <c r="F7" s="187"/>
    </row>
    <row r="8" spans="1:28">
      <c r="A8" s="15">
        <v>1998</v>
      </c>
      <c r="B8" s="183">
        <v>1184.7984869100001</v>
      </c>
      <c r="C8" s="183">
        <v>262.61240370000002</v>
      </c>
      <c r="D8" s="184">
        <f t="shared" si="0"/>
        <v>-922.18608321000011</v>
      </c>
      <c r="E8" s="187"/>
      <c r="F8" s="187"/>
    </row>
    <row r="9" spans="1:28">
      <c r="A9" s="15">
        <v>1999</v>
      </c>
      <c r="B9" s="183">
        <v>1155.3813913699998</v>
      </c>
      <c r="C9" s="183">
        <v>243.14691286999999</v>
      </c>
      <c r="D9" s="184">
        <f t="shared" si="0"/>
        <v>-912.2344784999998</v>
      </c>
      <c r="E9" s="187"/>
      <c r="F9" s="187"/>
    </row>
    <row r="10" spans="1:28">
      <c r="A10" s="15">
        <v>2000</v>
      </c>
      <c r="B10" s="183">
        <v>1298.89227697</v>
      </c>
      <c r="C10" s="183">
        <v>310.62042033</v>
      </c>
      <c r="D10" s="184">
        <f t="shared" si="0"/>
        <v>-988.27185664000001</v>
      </c>
      <c r="E10" s="187"/>
      <c r="F10" s="187"/>
    </row>
    <row r="11" spans="1:28">
      <c r="A11" s="15">
        <v>2001</v>
      </c>
      <c r="B11" s="183">
        <v>1301.8781522000002</v>
      </c>
      <c r="C11" s="183">
        <v>223.04784172000001</v>
      </c>
      <c r="D11" s="184">
        <f t="shared" si="0"/>
        <v>-1078.8303104800002</v>
      </c>
      <c r="E11" s="187"/>
      <c r="F11" s="187"/>
    </row>
    <row r="12" spans="1:28">
      <c r="A12" s="15">
        <v>2002</v>
      </c>
      <c r="B12" s="183">
        <v>1286.5939082100001</v>
      </c>
      <c r="C12" s="183">
        <v>248.48533522</v>
      </c>
      <c r="D12" s="184">
        <f t="shared" si="0"/>
        <v>-1038.1085729900001</v>
      </c>
      <c r="E12" s="187"/>
      <c r="F12" s="187"/>
    </row>
    <row r="13" spans="1:28">
      <c r="A13" s="15">
        <v>2003</v>
      </c>
      <c r="B13" s="183">
        <v>1482.1494298499999</v>
      </c>
      <c r="C13" s="183">
        <v>239.93511803999999</v>
      </c>
      <c r="D13" s="184">
        <f t="shared" si="0"/>
        <v>-1242.21431181</v>
      </c>
      <c r="E13" s="187"/>
      <c r="F13" s="187"/>
    </row>
    <row r="14" spans="1:28">
      <c r="A14" s="15">
        <v>2004</v>
      </c>
      <c r="B14" s="183">
        <v>1511.49825059</v>
      </c>
      <c r="C14" s="183">
        <v>243.03787825000001</v>
      </c>
      <c r="D14" s="184">
        <f t="shared" si="0"/>
        <v>-1268.46037234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</row>
    <row r="15" spans="1:28">
      <c r="A15" s="15">
        <v>2005</v>
      </c>
      <c r="B15" s="183">
        <v>1693.35644604</v>
      </c>
      <c r="C15" s="183">
        <v>478.90172580000001</v>
      </c>
      <c r="D15" s="184">
        <f t="shared" si="0"/>
        <v>-1214.4547202399999</v>
      </c>
      <c r="E15" s="187"/>
      <c r="F15" s="187"/>
    </row>
    <row r="16" spans="1:28">
      <c r="A16" s="15">
        <v>2006</v>
      </c>
      <c r="B16" s="183">
        <v>2099.9980859000002</v>
      </c>
      <c r="C16" s="183">
        <v>636.33224546000008</v>
      </c>
      <c r="D16" s="184">
        <f t="shared" si="0"/>
        <v>-1463.66584044</v>
      </c>
      <c r="E16" s="187"/>
      <c r="F16" s="187"/>
    </row>
    <row r="17" spans="1:6">
      <c r="A17" s="15">
        <v>2007</v>
      </c>
      <c r="B17" s="183">
        <v>2558.17176569</v>
      </c>
      <c r="C17" s="183">
        <v>841.99423897999998</v>
      </c>
      <c r="D17" s="184">
        <f t="shared" si="0"/>
        <v>-1716.1775267100002</v>
      </c>
      <c r="E17" s="187"/>
      <c r="F17" s="187"/>
    </row>
    <row r="18" spans="1:6">
      <c r="A18" s="15">
        <v>2008</v>
      </c>
      <c r="B18" s="183">
        <v>2800.45207906</v>
      </c>
      <c r="C18" s="183">
        <v>947.28979476999996</v>
      </c>
      <c r="D18" s="184">
        <f t="shared" si="0"/>
        <v>-1853.1622842900001</v>
      </c>
      <c r="E18" s="187"/>
      <c r="F18" s="187"/>
    </row>
    <row r="19" spans="1:6">
      <c r="A19" s="15">
        <v>2009</v>
      </c>
      <c r="B19" s="183">
        <v>2317.1521880199998</v>
      </c>
      <c r="C19" s="183">
        <v>894.9522863200001</v>
      </c>
      <c r="D19" s="184">
        <f t="shared" si="0"/>
        <v>-1422.1999016999998</v>
      </c>
      <c r="E19" s="187"/>
      <c r="F19" s="187"/>
    </row>
    <row r="20" spans="1:6">
      <c r="A20" s="15">
        <v>2010</v>
      </c>
      <c r="B20" s="183">
        <v>2738.0056168299998</v>
      </c>
      <c r="C20" s="183">
        <v>1173.6801634999999</v>
      </c>
      <c r="D20" s="184">
        <f t="shared" si="0"/>
        <v>-1564.3254533299998</v>
      </c>
      <c r="E20" s="187"/>
      <c r="F20" s="187"/>
    </row>
    <row r="21" spans="1:6">
      <c r="A21" s="15">
        <v>2011</v>
      </c>
      <c r="B21" s="183">
        <v>3444.79854398</v>
      </c>
      <c r="C21" s="183">
        <v>1420.45556992</v>
      </c>
      <c r="D21" s="184">
        <f t="shared" si="0"/>
        <v>-2024.34297406</v>
      </c>
      <c r="E21" s="187"/>
      <c r="F21" s="187"/>
    </row>
    <row r="22" spans="1:6">
      <c r="A22" s="15">
        <v>2012</v>
      </c>
      <c r="B22" s="183">
        <v>3510.6511758500001</v>
      </c>
      <c r="C22" s="183">
        <v>1429.08217547</v>
      </c>
      <c r="D22" s="184">
        <f t="shared" si="0"/>
        <v>-2081.56900038</v>
      </c>
      <c r="E22" s="187"/>
      <c r="F22" s="187"/>
    </row>
    <row r="23" spans="1:6">
      <c r="A23" s="15">
        <v>2013</v>
      </c>
      <c r="B23" s="183">
        <v>3835.7375524499998</v>
      </c>
      <c r="C23" s="183">
        <v>1426.77239205</v>
      </c>
      <c r="D23" s="184">
        <f t="shared" si="0"/>
        <v>-2408.9651604000001</v>
      </c>
      <c r="E23" s="187"/>
      <c r="F23" s="187"/>
    </row>
    <row r="24" spans="1:6">
      <c r="A24" s="15">
        <v>2014</v>
      </c>
      <c r="B24" s="183">
        <v>3987.5604516500002</v>
      </c>
      <c r="C24" s="183">
        <v>1483.21565289</v>
      </c>
      <c r="D24" s="184">
        <f t="shared" si="0"/>
        <v>-2504.3447987600002</v>
      </c>
      <c r="E24" s="187"/>
      <c r="F24" s="187"/>
    </row>
    <row r="25" spans="1:6" ht="15" thickBot="1">
      <c r="A25" s="20">
        <v>2015</v>
      </c>
      <c r="B25" s="185">
        <v>3853.41746001</v>
      </c>
      <c r="C25" s="185">
        <v>1532.6702175</v>
      </c>
      <c r="D25" s="186">
        <f t="shared" si="0"/>
        <v>-2320.74724251</v>
      </c>
      <c r="E25" s="187"/>
      <c r="F25" s="187"/>
    </row>
    <row r="26" spans="1:6" ht="15" thickTop="1"/>
  </sheetData>
  <hyperlinks>
    <hyperlink ref="N1" location="Índice!A1" display="Volver al índice" xr:uid="{0F87F7E4-F26A-4080-81B9-A3D005AD50E0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CC2C-AB1F-42DA-825E-77B039C02A24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853746F3-3410-4EEE-B09F-871D723C200A}"/>
  </hyperlinks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3260-0827-4DD7-90EF-B3A1349E1DDE}">
  <sheetPr>
    <tabColor rgb="FF29C5D1"/>
  </sheetPr>
  <dimension ref="A1:N19"/>
  <sheetViews>
    <sheetView workbookViewId="0">
      <selection activeCell="N1" sqref="N1"/>
    </sheetView>
  </sheetViews>
  <sheetFormatPr defaultColWidth="11.42578125" defaultRowHeight="14.45"/>
  <cols>
    <col min="1" max="1" width="10.85546875" style="15"/>
    <col min="5" max="5" width="15" customWidth="1"/>
    <col min="6" max="6" width="14.5703125" customWidth="1"/>
    <col min="14" max="14" width="13.42578125" bestFit="1" customWidth="1"/>
  </cols>
  <sheetData>
    <row r="1" spans="1:14" ht="21">
      <c r="A1" s="17" t="s">
        <v>526</v>
      </c>
      <c r="B1" s="16"/>
      <c r="C1" s="16"/>
      <c r="D1" s="16"/>
      <c r="E1" s="16"/>
      <c r="F1" s="16"/>
      <c r="N1" s="107" t="s">
        <v>85</v>
      </c>
    </row>
    <row r="2" spans="1:14" ht="15.95" thickBot="1">
      <c r="A2" s="31" t="s">
        <v>527</v>
      </c>
      <c r="B2" s="15"/>
      <c r="C2" s="15"/>
      <c r="D2" s="15"/>
      <c r="E2" s="15"/>
      <c r="F2" s="15"/>
    </row>
    <row r="3" spans="1:14" ht="15" thickTop="1">
      <c r="A3" s="27" t="s">
        <v>87</v>
      </c>
      <c r="B3" s="27" t="s">
        <v>528</v>
      </c>
      <c r="C3" s="27" t="s">
        <v>529</v>
      </c>
      <c r="D3" s="27" t="s">
        <v>467</v>
      </c>
      <c r="E3" s="27" t="s">
        <v>530</v>
      </c>
      <c r="F3" s="27" t="s">
        <v>531</v>
      </c>
    </row>
    <row r="4" spans="1:14">
      <c r="A4" s="15">
        <v>2001</v>
      </c>
      <c r="B4" s="15">
        <v>106.87999999999998</v>
      </c>
      <c r="C4" s="173">
        <v>2269.41</v>
      </c>
      <c r="D4" s="173">
        <v>13812.74</v>
      </c>
      <c r="E4" s="32">
        <f>B4/C4*100</f>
        <v>4.7095941235827814</v>
      </c>
      <c r="F4" s="32">
        <f>B4/D4*100</f>
        <v>0.77377841036608219</v>
      </c>
    </row>
    <row r="5" spans="1:14">
      <c r="A5" s="15">
        <v>2002</v>
      </c>
      <c r="B5" s="15">
        <v>57.339999999999996</v>
      </c>
      <c r="C5" s="173">
        <v>2374.21</v>
      </c>
      <c r="D5" s="173">
        <v>14306.72</v>
      </c>
      <c r="E5" s="32">
        <f t="shared" ref="E5:E18" si="0">B5/C5*100</f>
        <v>2.4151191343646938</v>
      </c>
      <c r="F5" s="32">
        <f t="shared" ref="F5:F18" si="1">B5/D5*100</f>
        <v>0.4007906773879687</v>
      </c>
    </row>
    <row r="6" spans="1:14">
      <c r="A6" s="15">
        <v>2003</v>
      </c>
      <c r="B6" s="15">
        <v>62.59</v>
      </c>
      <c r="C6" s="173">
        <v>2510.73</v>
      </c>
      <c r="D6" s="173">
        <v>15046.66</v>
      </c>
      <c r="E6" s="32">
        <f t="shared" si="0"/>
        <v>2.4929004711777054</v>
      </c>
      <c r="F6" s="32">
        <f t="shared" si="1"/>
        <v>0.41597271421032972</v>
      </c>
    </row>
    <row r="7" spans="1:14">
      <c r="A7" s="15">
        <v>2004</v>
      </c>
      <c r="B7" s="15">
        <v>-0.14999999999999858</v>
      </c>
      <c r="C7" s="173">
        <v>2473.7800000000002</v>
      </c>
      <c r="D7" s="173">
        <v>15798.29</v>
      </c>
      <c r="E7" s="32">
        <f t="shared" si="0"/>
        <v>-6.0635949841941709E-3</v>
      </c>
      <c r="F7" s="32">
        <f t="shared" si="1"/>
        <v>-9.4946984768603799E-4</v>
      </c>
    </row>
    <row r="8" spans="1:14">
      <c r="A8" s="15">
        <v>2005</v>
      </c>
      <c r="B8" s="15">
        <v>21.96</v>
      </c>
      <c r="C8" s="173">
        <v>2610.9299999999998</v>
      </c>
      <c r="D8" s="173">
        <v>17093.79</v>
      </c>
      <c r="E8" s="32">
        <f t="shared" si="0"/>
        <v>0.84107961530948749</v>
      </c>
      <c r="F8" s="32">
        <f t="shared" si="1"/>
        <v>0.1284677066934834</v>
      </c>
    </row>
    <row r="9" spans="1:14">
      <c r="A9" s="15">
        <v>2006</v>
      </c>
      <c r="B9" s="15">
        <v>13.139999999999999</v>
      </c>
      <c r="C9" s="173">
        <v>3011.94</v>
      </c>
      <c r="D9" s="173">
        <v>18550.740000000002</v>
      </c>
      <c r="E9" s="32">
        <f t="shared" si="0"/>
        <v>0.43626367059104754</v>
      </c>
      <c r="F9" s="32">
        <f t="shared" si="1"/>
        <v>7.0832753841625712E-2</v>
      </c>
    </row>
    <row r="10" spans="1:14">
      <c r="A10" s="15">
        <v>2007</v>
      </c>
      <c r="B10" s="15">
        <v>500.53</v>
      </c>
      <c r="C10" s="173">
        <v>3279.4</v>
      </c>
      <c r="D10" s="173">
        <v>20104.89</v>
      </c>
      <c r="E10" s="32">
        <f t="shared" si="0"/>
        <v>15.262852960907484</v>
      </c>
      <c r="F10" s="32">
        <f t="shared" si="1"/>
        <v>2.489593327792393</v>
      </c>
    </row>
    <row r="11" spans="1:14">
      <c r="A11" s="15">
        <v>2008</v>
      </c>
      <c r="B11" s="15">
        <v>141.54</v>
      </c>
      <c r="C11" s="173">
        <v>3257.7</v>
      </c>
      <c r="D11" s="173">
        <v>21430.95</v>
      </c>
      <c r="E11" s="32">
        <f t="shared" si="0"/>
        <v>4.3447831292015842</v>
      </c>
      <c r="F11" s="32">
        <f t="shared" si="1"/>
        <v>0.66044669041736359</v>
      </c>
    </row>
    <row r="12" spans="1:14">
      <c r="A12" s="15" t="s">
        <v>532</v>
      </c>
      <c r="B12" s="15">
        <v>27.950000000000003</v>
      </c>
      <c r="C12" s="173">
        <v>2775.6</v>
      </c>
      <c r="D12" s="173">
        <v>20661.03</v>
      </c>
      <c r="E12" s="32">
        <f t="shared" si="0"/>
        <v>1.0069894797521259</v>
      </c>
      <c r="F12" s="32">
        <f t="shared" si="1"/>
        <v>0.13527883169425728</v>
      </c>
    </row>
    <row r="13" spans="1:14">
      <c r="A13" s="15">
        <v>2010</v>
      </c>
      <c r="B13" s="15">
        <v>-124.32</v>
      </c>
      <c r="C13" s="173">
        <v>2852.5</v>
      </c>
      <c r="D13" s="173">
        <v>21418.33</v>
      </c>
      <c r="E13" s="32">
        <f t="shared" si="0"/>
        <v>-4.3582822085889568</v>
      </c>
      <c r="F13" s="32">
        <f t="shared" si="1"/>
        <v>-0.58043741038633723</v>
      </c>
    </row>
    <row r="14" spans="1:14">
      <c r="A14" s="15">
        <v>2011</v>
      </c>
      <c r="B14" s="15">
        <v>22.550000000000015</v>
      </c>
      <c r="C14" s="173">
        <v>3323.18</v>
      </c>
      <c r="D14" s="173">
        <v>23139.040000000001</v>
      </c>
      <c r="E14" s="32">
        <f t="shared" si="0"/>
        <v>0.67856691482254994</v>
      </c>
      <c r="F14" s="32">
        <f t="shared" si="1"/>
        <v>9.7454345556254762E-2</v>
      </c>
    </row>
    <row r="15" spans="1:14">
      <c r="A15" s="15">
        <v>2012</v>
      </c>
      <c r="B15" s="15">
        <v>5.8100000000000023</v>
      </c>
      <c r="C15" s="173">
        <v>3367.81</v>
      </c>
      <c r="D15" s="173">
        <v>23813.599999999999</v>
      </c>
      <c r="E15" s="32">
        <f t="shared" si="0"/>
        <v>0.17251567042083735</v>
      </c>
      <c r="F15" s="32">
        <f t="shared" si="1"/>
        <v>2.4397823092686545E-2</v>
      </c>
    </row>
    <row r="16" spans="1:14">
      <c r="A16" s="15">
        <v>2013</v>
      </c>
      <c r="B16" s="15">
        <v>-71.509999999999991</v>
      </c>
      <c r="C16" s="173">
        <v>3642.8</v>
      </c>
      <c r="D16" s="173">
        <v>24350.93</v>
      </c>
      <c r="E16" s="32">
        <f t="shared" si="0"/>
        <v>-1.9630504007906002</v>
      </c>
      <c r="F16" s="32">
        <f t="shared" si="1"/>
        <v>-0.2936643487538258</v>
      </c>
    </row>
    <row r="17" spans="1:6">
      <c r="A17" s="15">
        <v>2014</v>
      </c>
      <c r="B17" s="15">
        <v>111.11</v>
      </c>
      <c r="C17" s="173">
        <v>3414.41</v>
      </c>
      <c r="D17" s="173">
        <v>25054.23</v>
      </c>
      <c r="E17" s="32">
        <f t="shared" si="0"/>
        <v>3.2541493259450389</v>
      </c>
      <c r="F17" s="32">
        <f t="shared" si="1"/>
        <v>0.44347800750611771</v>
      </c>
    </row>
    <row r="18" spans="1:6" ht="15" thickBot="1">
      <c r="A18" s="20">
        <v>2015</v>
      </c>
      <c r="B18" s="20">
        <v>259.92</v>
      </c>
      <c r="C18" s="188">
        <v>3618.57</v>
      </c>
      <c r="D18" s="188">
        <v>26052.34</v>
      </c>
      <c r="E18" s="35">
        <f t="shared" si="0"/>
        <v>7.1829479601057873</v>
      </c>
      <c r="F18" s="35">
        <f t="shared" si="1"/>
        <v>0.99768389327023999</v>
      </c>
    </row>
    <row r="19" spans="1:6" ht="15" thickTop="1">
      <c r="A19" t="s">
        <v>533</v>
      </c>
    </row>
  </sheetData>
  <hyperlinks>
    <hyperlink ref="N1" location="Índice!A1" display="Volver al índice" xr:uid="{F0AB9C7F-00C3-485B-ADED-AB08CD3215EE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5011-AFF6-4A34-B6F9-CE8E2314DB96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71A28BF1-1F89-4D70-854C-31246F04006B}"/>
  </hyperlinks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2D2E-0B47-4F88-A510-BCF1F8FA4F3D}">
  <sheetPr>
    <tabColor rgb="FF29C5D1"/>
  </sheetPr>
  <dimension ref="A1:N29"/>
  <sheetViews>
    <sheetView workbookViewId="0">
      <selection activeCell="N1" sqref="N1"/>
    </sheetView>
  </sheetViews>
  <sheetFormatPr defaultColWidth="11.42578125" defaultRowHeight="14.45"/>
  <cols>
    <col min="2" max="2" width="12.7109375" bestFit="1" customWidth="1"/>
    <col min="3" max="3" width="15.42578125" bestFit="1" customWidth="1"/>
    <col min="4" max="4" width="12.28515625" bestFit="1" customWidth="1"/>
    <col min="14" max="14" width="13.42578125" bestFit="1" customWidth="1"/>
  </cols>
  <sheetData>
    <row r="1" spans="1:14" ht="21">
      <c r="A1" s="17" t="s">
        <v>534</v>
      </c>
      <c r="N1" s="107" t="s">
        <v>85</v>
      </c>
    </row>
    <row r="2" spans="1:14" ht="15.95" thickBot="1">
      <c r="A2" s="31" t="s">
        <v>535</v>
      </c>
    </row>
    <row r="3" spans="1:14" ht="29.45" thickTop="1">
      <c r="A3" s="29" t="s">
        <v>87</v>
      </c>
      <c r="B3" s="47" t="s">
        <v>536</v>
      </c>
      <c r="C3" s="47" t="s">
        <v>537</v>
      </c>
      <c r="D3" s="47" t="s">
        <v>538</v>
      </c>
      <c r="E3" s="29" t="s">
        <v>539</v>
      </c>
      <c r="F3" s="29" t="s">
        <v>540</v>
      </c>
    </row>
    <row r="4" spans="1:14">
      <c r="A4" s="15">
        <v>1991</v>
      </c>
      <c r="B4" s="15">
        <v>272.09999999999997</v>
      </c>
      <c r="C4" s="15">
        <v>315.90999999999997</v>
      </c>
      <c r="D4" s="15">
        <v>136.76999999999998</v>
      </c>
      <c r="E4" s="15"/>
      <c r="F4" s="15">
        <v>790.09999999999991</v>
      </c>
    </row>
    <row r="5" spans="1:14">
      <c r="A5" s="15">
        <v>1992</v>
      </c>
      <c r="B5" s="15">
        <v>217.28</v>
      </c>
      <c r="C5" s="15">
        <v>380.25</v>
      </c>
      <c r="D5" s="15">
        <v>198.25</v>
      </c>
      <c r="E5" s="15"/>
      <c r="F5" s="15">
        <v>858.3</v>
      </c>
    </row>
    <row r="6" spans="1:14">
      <c r="A6" s="15">
        <v>1993</v>
      </c>
      <c r="B6" s="15">
        <v>295.65999999999997</v>
      </c>
      <c r="C6" s="15">
        <v>446.30999999999995</v>
      </c>
      <c r="D6" s="15">
        <v>290.11</v>
      </c>
      <c r="E6" s="15"/>
      <c r="F6" s="15">
        <v>864.10000000000014</v>
      </c>
    </row>
    <row r="7" spans="1:14">
      <c r="A7" s="15">
        <v>1994</v>
      </c>
      <c r="B7" s="15">
        <v>321.21999999999997</v>
      </c>
      <c r="C7" s="15">
        <v>497.91000000000008</v>
      </c>
      <c r="D7" s="15">
        <v>430.38999999999993</v>
      </c>
      <c r="E7" s="15"/>
      <c r="F7" s="15">
        <v>962.49999999999989</v>
      </c>
    </row>
    <row r="8" spans="1:14">
      <c r="A8" s="15">
        <v>1995</v>
      </c>
      <c r="B8" s="15">
        <v>420.61</v>
      </c>
      <c r="C8" s="15">
        <v>584.84</v>
      </c>
      <c r="D8" s="15">
        <v>646.61</v>
      </c>
      <c r="E8" s="15"/>
      <c r="F8" s="15">
        <v>1061.4000000000001</v>
      </c>
    </row>
    <row r="9" spans="1:14">
      <c r="A9" s="15">
        <v>1996</v>
      </c>
      <c r="B9" s="15">
        <v>409.33000000000004</v>
      </c>
      <c r="C9" s="15">
        <v>614.94999999999993</v>
      </c>
      <c r="D9" s="15">
        <v>764.09999999999991</v>
      </c>
      <c r="E9" s="15"/>
      <c r="F9" s="15">
        <v>1086.5</v>
      </c>
    </row>
    <row r="10" spans="1:14">
      <c r="A10" s="15">
        <v>1997</v>
      </c>
      <c r="B10" s="15">
        <v>599.0200000000001</v>
      </c>
      <c r="C10" s="15">
        <v>772.08</v>
      </c>
      <c r="D10" s="15">
        <v>1054.99</v>
      </c>
      <c r="E10" s="15"/>
      <c r="F10" s="15">
        <v>1199.4999999999998</v>
      </c>
    </row>
    <row r="11" spans="1:14">
      <c r="A11" s="15">
        <v>1998</v>
      </c>
      <c r="B11" s="15">
        <v>420.01</v>
      </c>
      <c r="C11" s="15">
        <v>836.42</v>
      </c>
      <c r="D11" s="15">
        <v>1184.69</v>
      </c>
      <c r="E11" s="15"/>
      <c r="F11" s="15">
        <v>1338.3</v>
      </c>
    </row>
    <row r="12" spans="1:14">
      <c r="A12" s="15">
        <v>1999</v>
      </c>
      <c r="B12" s="15">
        <v>307.22000000000003</v>
      </c>
      <c r="C12" s="15">
        <v>869.42000000000007</v>
      </c>
      <c r="D12" s="15">
        <v>1333.4</v>
      </c>
      <c r="E12" s="15">
        <v>215.82</v>
      </c>
      <c r="F12" s="15">
        <v>1373.8</v>
      </c>
    </row>
    <row r="13" spans="1:14">
      <c r="A13" s="15">
        <v>2000</v>
      </c>
      <c r="B13" s="15">
        <v>353.66999999999996</v>
      </c>
      <c r="C13" s="15">
        <v>978.63</v>
      </c>
      <c r="D13" s="15">
        <v>1609</v>
      </c>
      <c r="E13" s="15">
        <v>173.4</v>
      </c>
      <c r="F13" s="15">
        <v>1750.6999999999998</v>
      </c>
    </row>
    <row r="14" spans="1:14">
      <c r="A14" s="15">
        <v>2001</v>
      </c>
      <c r="B14" s="15">
        <v>204.67</v>
      </c>
      <c r="C14" s="15">
        <v>1008.82</v>
      </c>
      <c r="D14" s="15">
        <v>1650.3000000000002</v>
      </c>
      <c r="E14" s="15">
        <v>279.02999999999997</v>
      </c>
      <c r="F14" s="15">
        <v>1910.5</v>
      </c>
    </row>
    <row r="15" spans="1:14">
      <c r="A15" s="15">
        <v>2002</v>
      </c>
      <c r="B15" s="15">
        <v>160.72999999999999</v>
      </c>
      <c r="C15" s="15">
        <v>1076.8200000000002</v>
      </c>
      <c r="D15" s="15">
        <v>1757.47</v>
      </c>
      <c r="E15" s="15">
        <v>470.18</v>
      </c>
      <c r="F15" s="15">
        <v>1935.2</v>
      </c>
    </row>
    <row r="16" spans="1:14">
      <c r="A16" s="15">
        <v>2003</v>
      </c>
      <c r="B16" s="15">
        <v>162.83000000000001</v>
      </c>
      <c r="C16" s="15">
        <v>1092.1600000000001</v>
      </c>
      <c r="D16" s="15">
        <v>1873.0500000000002</v>
      </c>
      <c r="E16" s="15">
        <v>141.71</v>
      </c>
      <c r="F16" s="15">
        <v>2105.3000000000002</v>
      </c>
    </row>
    <row r="17" spans="1:6">
      <c r="A17" s="15">
        <v>2004</v>
      </c>
      <c r="B17" s="15">
        <v>165.7</v>
      </c>
      <c r="C17" s="15">
        <v>1215.78</v>
      </c>
      <c r="D17" s="15">
        <v>1923.1299999999999</v>
      </c>
      <c r="E17" s="15">
        <v>363.16</v>
      </c>
      <c r="F17" s="15">
        <v>2547.5999999999995</v>
      </c>
    </row>
    <row r="18" spans="1:6">
      <c r="A18" s="15">
        <v>2005</v>
      </c>
      <c r="B18" s="15">
        <v>233.03000000000003</v>
      </c>
      <c r="C18" s="15">
        <v>1627.67</v>
      </c>
      <c r="D18" s="15">
        <v>1575.8099999999997</v>
      </c>
      <c r="E18" s="15">
        <v>511.08</v>
      </c>
      <c r="F18" s="15">
        <v>3017.1800000000003</v>
      </c>
    </row>
    <row r="19" spans="1:6">
      <c r="A19" s="15">
        <v>2006</v>
      </c>
      <c r="B19" s="15">
        <v>262.73000000000008</v>
      </c>
      <c r="C19" s="15">
        <v>1988.1699999999996</v>
      </c>
      <c r="D19" s="15">
        <v>1479.1300000000003</v>
      </c>
      <c r="E19" s="15">
        <v>241.15</v>
      </c>
      <c r="F19" s="15">
        <v>3470.8900000000003</v>
      </c>
    </row>
    <row r="20" spans="1:6">
      <c r="A20" s="15">
        <v>2007</v>
      </c>
      <c r="B20" s="15">
        <v>259.78000000000003</v>
      </c>
      <c r="C20" s="15">
        <v>2481.71</v>
      </c>
      <c r="D20" s="15">
        <v>1273.0700000000002</v>
      </c>
      <c r="E20" s="15">
        <v>1550.57</v>
      </c>
      <c r="F20" s="15">
        <v>3695.26</v>
      </c>
    </row>
    <row r="21" spans="1:6">
      <c r="A21" s="15">
        <v>2008</v>
      </c>
      <c r="B21" s="15">
        <v>334.75000000000006</v>
      </c>
      <c r="C21" s="15">
        <v>2900.0600000000004</v>
      </c>
      <c r="D21" s="15">
        <v>1406.2500000000002</v>
      </c>
      <c r="E21" s="15">
        <v>903.08</v>
      </c>
      <c r="F21" s="15">
        <v>3742.0800000000004</v>
      </c>
    </row>
    <row r="22" spans="1:6">
      <c r="A22" s="15">
        <v>2009</v>
      </c>
      <c r="B22" s="15">
        <v>318.88999999999993</v>
      </c>
      <c r="C22" s="15">
        <v>2601.9400000000005</v>
      </c>
      <c r="D22" s="15">
        <v>945.25</v>
      </c>
      <c r="E22" s="15">
        <v>16.350000000000001</v>
      </c>
      <c r="F22" s="15">
        <v>3387.1500000000005</v>
      </c>
    </row>
    <row r="23" spans="1:6">
      <c r="A23" s="15">
        <v>2010</v>
      </c>
      <c r="B23" s="15">
        <v>343.22</v>
      </c>
      <c r="C23" s="15">
        <v>3127.3500000000004</v>
      </c>
      <c r="D23" s="15">
        <v>1028.6600000000001</v>
      </c>
      <c r="E23" s="15">
        <v>-230.33</v>
      </c>
      <c r="F23" s="15">
        <v>3455.29</v>
      </c>
    </row>
    <row r="24" spans="1:6">
      <c r="A24" s="15">
        <v>2011</v>
      </c>
      <c r="B24" s="15">
        <v>597.30999999999995</v>
      </c>
      <c r="C24" s="15">
        <v>3642.2900000000004</v>
      </c>
      <c r="D24" s="15">
        <v>1068.58</v>
      </c>
      <c r="E24" s="15">
        <v>218.49</v>
      </c>
      <c r="F24" s="15">
        <v>3627.4799999999996</v>
      </c>
    </row>
    <row r="25" spans="1:6">
      <c r="A25" s="15">
        <v>2012</v>
      </c>
      <c r="B25" s="15">
        <v>467.24</v>
      </c>
      <c r="C25" s="15">
        <v>3765.8700000000003</v>
      </c>
      <c r="D25" s="15">
        <v>1105.99</v>
      </c>
      <c r="E25" s="15">
        <v>481.91</v>
      </c>
      <c r="F25" s="15">
        <v>3879.7000000000007</v>
      </c>
    </row>
    <row r="26" spans="1:6">
      <c r="A26" s="15">
        <v>2013</v>
      </c>
      <c r="B26" s="15">
        <v>424.90999999999997</v>
      </c>
      <c r="C26" s="15">
        <v>3907.99</v>
      </c>
      <c r="D26" s="15">
        <v>1158.1999999999998</v>
      </c>
      <c r="E26" s="15">
        <v>179.23</v>
      </c>
      <c r="F26" s="15">
        <v>3937.42</v>
      </c>
    </row>
    <row r="27" spans="1:6">
      <c r="A27" s="15">
        <v>2014</v>
      </c>
      <c r="B27" s="15">
        <v>288.43</v>
      </c>
      <c r="C27" s="15">
        <v>3960.5000000000005</v>
      </c>
      <c r="D27" s="15">
        <v>1023.99</v>
      </c>
      <c r="E27" s="15">
        <v>311.13</v>
      </c>
      <c r="F27" s="15">
        <v>4133.03</v>
      </c>
    </row>
    <row r="28" spans="1:6" ht="15" thickBot="1">
      <c r="A28" s="20">
        <v>2015</v>
      </c>
      <c r="B28" s="20">
        <v>328.41</v>
      </c>
      <c r="C28" s="20">
        <v>4044.19</v>
      </c>
      <c r="D28" s="20">
        <v>1112.3100000000002</v>
      </c>
      <c r="E28" s="20">
        <v>398.72</v>
      </c>
      <c r="F28" s="20">
        <v>4270.01</v>
      </c>
    </row>
    <row r="29" spans="1:6" ht="15" thickTop="1"/>
  </sheetData>
  <hyperlinks>
    <hyperlink ref="N1" location="Índice!A1" display="Volver al índice" xr:uid="{676EAAA3-9E72-409F-9FCC-9D03F1E9BD4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57EA-D1EC-4D1E-A8DB-CD31C78F355C}">
  <sheetPr>
    <tabColor rgb="FF40A682"/>
  </sheetPr>
  <dimension ref="A1:N19"/>
  <sheetViews>
    <sheetView workbookViewId="0">
      <selection activeCell="N1" sqref="N1"/>
    </sheetView>
  </sheetViews>
  <sheetFormatPr defaultColWidth="9.140625" defaultRowHeight="14.45"/>
  <cols>
    <col min="1" max="1" width="5.7109375" customWidth="1"/>
    <col min="2" max="2" width="12.42578125" bestFit="1" customWidth="1"/>
    <col min="3" max="3" width="16.42578125" bestFit="1" customWidth="1"/>
    <col min="4" max="4" width="12.42578125" bestFit="1" customWidth="1"/>
    <col min="5" max="5" width="16.42578125" bestFit="1" customWidth="1"/>
    <col min="6" max="6" width="12.42578125" bestFit="1" customWidth="1"/>
    <col min="7" max="7" width="16.42578125" bestFit="1" customWidth="1"/>
    <col min="14" max="14" width="13.42578125" bestFit="1" customWidth="1"/>
  </cols>
  <sheetData>
    <row r="1" spans="1:14" ht="21">
      <c r="A1" s="17" t="s">
        <v>119</v>
      </c>
      <c r="N1" s="107" t="s">
        <v>85</v>
      </c>
    </row>
    <row r="2" spans="1:14" ht="15.95" thickBot="1">
      <c r="A2" s="31" t="s">
        <v>120</v>
      </c>
    </row>
    <row r="3" spans="1:14" ht="15" thickTop="1">
      <c r="A3" s="213" t="s">
        <v>87</v>
      </c>
      <c r="B3" s="215" t="s">
        <v>121</v>
      </c>
      <c r="C3" s="215"/>
      <c r="D3" s="215" t="s">
        <v>122</v>
      </c>
      <c r="E3" s="215"/>
      <c r="F3" s="215" t="s">
        <v>123</v>
      </c>
      <c r="G3" s="215"/>
    </row>
    <row r="4" spans="1:14">
      <c r="A4" s="214"/>
      <c r="B4" s="198" t="s">
        <v>124</v>
      </c>
      <c r="C4" s="198" t="s">
        <v>125</v>
      </c>
      <c r="D4" s="198" t="s">
        <v>124</v>
      </c>
      <c r="E4" s="198" t="s">
        <v>125</v>
      </c>
      <c r="F4" s="198" t="s">
        <v>124</v>
      </c>
      <c r="G4" s="198" t="s">
        <v>125</v>
      </c>
    </row>
    <row r="5" spans="1:14">
      <c r="A5" s="15">
        <v>2003</v>
      </c>
      <c r="B5" s="32">
        <v>1370.4614272628592</v>
      </c>
      <c r="C5" s="33"/>
      <c r="D5" s="32">
        <v>489.20857932571448</v>
      </c>
      <c r="E5" s="32"/>
      <c r="F5" s="32">
        <v>1859.6700065885734</v>
      </c>
      <c r="G5" s="32"/>
    </row>
    <row r="6" spans="1:14">
      <c r="A6" s="15">
        <v>2004</v>
      </c>
      <c r="B6" s="32">
        <v>1878.3104142288594</v>
      </c>
      <c r="C6" s="34">
        <f>(B6-B5)/B5</f>
        <v>0.3705678809073063</v>
      </c>
      <c r="D6" s="32">
        <v>680.02333088485773</v>
      </c>
      <c r="E6" s="34">
        <f>(D6-D5)/D5</f>
        <v>0.39004784385046326</v>
      </c>
      <c r="F6" s="32">
        <v>2558.3337451137172</v>
      </c>
      <c r="G6" s="34">
        <f>(F6-F5)/F5</f>
        <v>0.37569231963190641</v>
      </c>
    </row>
    <row r="7" spans="1:14">
      <c r="A7" s="15">
        <v>2005</v>
      </c>
      <c r="B7" s="32">
        <v>1976.516719170002</v>
      </c>
      <c r="C7" s="34">
        <f t="shared" ref="C7:C17" si="0">(B7-B6)/B6</f>
        <v>5.2284385050093689E-2</v>
      </c>
      <c r="D7" s="32">
        <v>755.10804289999965</v>
      </c>
      <c r="E7" s="34">
        <f t="shared" ref="E7:E17" si="1">(D7-D6)/D6</f>
        <v>0.11041490579071814</v>
      </c>
      <c r="F7" s="32">
        <v>2731.6247620700015</v>
      </c>
      <c r="G7" s="34">
        <f t="shared" ref="G7:G17" si="2">(F7-F6)/F6</f>
        <v>6.773589149080371E-2</v>
      </c>
    </row>
    <row r="8" spans="1:14">
      <c r="A8" s="15">
        <v>2006</v>
      </c>
      <c r="B8" s="32">
        <v>2216.5532881399999</v>
      </c>
      <c r="C8" s="34">
        <f t="shared" si="0"/>
        <v>0.12144423907063957</v>
      </c>
      <c r="D8" s="32">
        <v>842.74410478999994</v>
      </c>
      <c r="E8" s="34">
        <f t="shared" si="1"/>
        <v>0.11605764594088173</v>
      </c>
      <c r="F8" s="32">
        <v>3059.2973929299997</v>
      </c>
      <c r="G8" s="34">
        <f t="shared" si="2"/>
        <v>0.11995521325252988</v>
      </c>
    </row>
    <row r="9" spans="1:14">
      <c r="A9" s="15">
        <v>2007</v>
      </c>
      <c r="B9" s="32">
        <v>2524.1074006199956</v>
      </c>
      <c r="C9" s="34">
        <f t="shared" si="0"/>
        <v>0.1387533131396434</v>
      </c>
      <c r="D9" s="32">
        <v>839.39056227999924</v>
      </c>
      <c r="E9" s="34">
        <f t="shared" si="1"/>
        <v>-3.9793129265927639E-3</v>
      </c>
      <c r="F9" s="32">
        <v>3363.4979628999949</v>
      </c>
      <c r="G9" s="34">
        <f t="shared" si="2"/>
        <v>9.9434782206201736E-2</v>
      </c>
    </row>
    <row r="10" spans="1:14">
      <c r="A10" s="15">
        <v>2008</v>
      </c>
      <c r="B10" s="32">
        <v>2709.8158679100015</v>
      </c>
      <c r="C10" s="34">
        <f t="shared" si="0"/>
        <v>7.3573916563293013E-2</v>
      </c>
      <c r="D10" s="32">
        <v>899.51788468000018</v>
      </c>
      <c r="E10" s="34">
        <f t="shared" si="1"/>
        <v>7.1632116325777789E-2</v>
      </c>
      <c r="F10" s="32">
        <v>3609.333752590002</v>
      </c>
      <c r="G10" s="34">
        <f t="shared" si="2"/>
        <v>7.3089323199128184E-2</v>
      </c>
    </row>
    <row r="11" spans="1:14">
      <c r="A11" s="15">
        <v>2009</v>
      </c>
      <c r="B11" s="32">
        <v>2648.4957625400016</v>
      </c>
      <c r="C11" s="34">
        <f t="shared" si="0"/>
        <v>-2.2628882683934644E-2</v>
      </c>
      <c r="D11" s="32">
        <v>1025.1739699800007</v>
      </c>
      <c r="E11" s="34">
        <f t="shared" si="1"/>
        <v>0.1396927036583627</v>
      </c>
      <c r="F11" s="32">
        <v>3673.6697325200025</v>
      </c>
      <c r="G11" s="34">
        <f t="shared" si="2"/>
        <v>1.7824890780420093E-2</v>
      </c>
    </row>
    <row r="12" spans="1:14">
      <c r="A12" s="15">
        <v>2010</v>
      </c>
      <c r="B12" s="32">
        <v>2751.7746857200059</v>
      </c>
      <c r="C12" s="34">
        <f t="shared" si="0"/>
        <v>3.8995313732711492E-2</v>
      </c>
      <c r="D12" s="32">
        <v>1091.4651761599998</v>
      </c>
      <c r="E12" s="34">
        <f t="shared" si="1"/>
        <v>6.4663372384779066E-2</v>
      </c>
      <c r="F12" s="32">
        <v>3843.2398618800057</v>
      </c>
      <c r="G12" s="34">
        <f t="shared" si="2"/>
        <v>4.6158240045080019E-2</v>
      </c>
    </row>
    <row r="13" spans="1:14">
      <c r="A13" s="15">
        <v>2011</v>
      </c>
      <c r="B13" s="32">
        <v>2856.1792178399901</v>
      </c>
      <c r="C13" s="34">
        <f t="shared" si="0"/>
        <v>3.7940799681666741E-2</v>
      </c>
      <c r="D13" s="32">
        <v>1201.7290086900009</v>
      </c>
      <c r="E13" s="34">
        <f t="shared" si="1"/>
        <v>0.10102368352046928</v>
      </c>
      <c r="F13" s="32">
        <v>4057.9082265299912</v>
      </c>
      <c r="G13" s="34">
        <f t="shared" si="2"/>
        <v>5.5856093391208672E-2</v>
      </c>
    </row>
    <row r="14" spans="1:14">
      <c r="A14" s="15">
        <v>2012</v>
      </c>
      <c r="B14" s="32">
        <v>3032.7529131500014</v>
      </c>
      <c r="C14" s="34">
        <f t="shared" si="0"/>
        <v>6.1821644176637727E-2</v>
      </c>
      <c r="D14" s="32">
        <v>1231.1605361600002</v>
      </c>
      <c r="E14" s="34">
        <f t="shared" si="1"/>
        <v>2.4490985286343782E-2</v>
      </c>
      <c r="F14" s="32">
        <v>4263.9134493100019</v>
      </c>
      <c r="G14" s="34">
        <f t="shared" si="2"/>
        <v>5.076635825156902E-2</v>
      </c>
    </row>
    <row r="15" spans="1:14">
      <c r="A15" s="15">
        <v>2013</v>
      </c>
      <c r="B15" s="32">
        <v>3237.5563147500002</v>
      </c>
      <c r="C15" s="34">
        <f t="shared" si="0"/>
        <v>6.7530526707920147E-2</v>
      </c>
      <c r="D15" s="32">
        <v>1303.5799500399996</v>
      </c>
      <c r="E15" s="34">
        <f t="shared" si="1"/>
        <v>5.8822072144934207E-2</v>
      </c>
      <c r="F15" s="32">
        <v>4541.1362647899996</v>
      </c>
      <c r="G15" s="34">
        <f t="shared" si="2"/>
        <v>6.5016051281448661E-2</v>
      </c>
    </row>
    <row r="16" spans="1:14">
      <c r="A16" s="15">
        <v>2014</v>
      </c>
      <c r="B16" s="32">
        <v>3377.8068979500035</v>
      </c>
      <c r="C16" s="34">
        <f t="shared" si="0"/>
        <v>4.3319889930882427E-2</v>
      </c>
      <c r="D16" s="32">
        <v>1380.9746529699994</v>
      </c>
      <c r="E16" s="34">
        <f t="shared" si="1"/>
        <v>5.9370890851477849E-2</v>
      </c>
      <c r="F16" s="32">
        <v>4758.7815509200027</v>
      </c>
      <c r="G16" s="34">
        <f t="shared" si="2"/>
        <v>4.7927495111197219E-2</v>
      </c>
    </row>
    <row r="17" spans="1:7">
      <c r="A17" s="15">
        <v>2015</v>
      </c>
      <c r="B17" s="32">
        <v>3705.1339712399913</v>
      </c>
      <c r="C17" s="34">
        <f t="shared" si="0"/>
        <v>9.6905206004713626E-2</v>
      </c>
      <c r="D17" s="32">
        <v>1462.2897681700006</v>
      </c>
      <c r="E17" s="34">
        <f t="shared" si="1"/>
        <v>5.8882409626505781E-2</v>
      </c>
      <c r="F17" s="32">
        <v>5167.4237394099919</v>
      </c>
      <c r="G17" s="34">
        <f t="shared" si="2"/>
        <v>8.587118028374037E-2</v>
      </c>
    </row>
    <row r="18" spans="1:7" ht="15" thickBot="1">
      <c r="A18" s="20">
        <v>2016</v>
      </c>
      <c r="B18" s="35">
        <v>1574.1690288100001</v>
      </c>
      <c r="C18" s="36"/>
      <c r="D18" s="35">
        <v>631.59977345000016</v>
      </c>
      <c r="E18" s="35"/>
      <c r="F18" s="35">
        <v>2205.76880226</v>
      </c>
      <c r="G18" s="35"/>
    </row>
    <row r="19" spans="1:7" ht="15" thickTop="1"/>
  </sheetData>
  <mergeCells count="4">
    <mergeCell ref="A3:A4"/>
    <mergeCell ref="B3:C3"/>
    <mergeCell ref="D3:E3"/>
    <mergeCell ref="F3:G3"/>
  </mergeCells>
  <hyperlinks>
    <hyperlink ref="N1" location="Índice!A1" display="Volver al índice" xr:uid="{A04E8E2F-8A3F-484A-A1E8-F106F3B771F0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CCE8-E771-4D73-BC4A-0CFE6352967B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C5F6051A-5F10-4768-BF4C-2CE4AB54A7BD}"/>
  </hyperlinks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367C-1665-44FD-A6A1-5015B74B7AA2}">
  <sheetPr>
    <tabColor rgb="FF29C5D1"/>
  </sheetPr>
  <dimension ref="A1:O11"/>
  <sheetViews>
    <sheetView workbookViewId="0">
      <selection activeCell="M1" sqref="M1"/>
    </sheetView>
  </sheetViews>
  <sheetFormatPr defaultColWidth="11.42578125" defaultRowHeight="14.45"/>
  <cols>
    <col min="1" max="1" width="10.85546875" style="15"/>
    <col min="2" max="12" width="12.5703125" style="15" customWidth="1"/>
    <col min="13" max="13" width="13.42578125" style="15" bestFit="1" customWidth="1"/>
    <col min="14" max="15" width="12.5703125" style="15" customWidth="1"/>
  </cols>
  <sheetData>
    <row r="1" spans="1:15" ht="21">
      <c r="A1" s="50" t="s">
        <v>541</v>
      </c>
      <c r="M1" s="107" t="s">
        <v>85</v>
      </c>
    </row>
    <row r="2" spans="1:15" ht="15.95" thickBot="1">
      <c r="A2" s="18" t="s">
        <v>452</v>
      </c>
    </row>
    <row r="3" spans="1:15" ht="15" thickTop="1">
      <c r="A3" s="228" t="s">
        <v>87</v>
      </c>
      <c r="B3" s="244" t="s">
        <v>542</v>
      </c>
      <c r="C3" s="244"/>
      <c r="D3" s="244"/>
      <c r="E3" s="244"/>
      <c r="F3" s="244" t="s">
        <v>543</v>
      </c>
      <c r="G3" s="244"/>
      <c r="H3" s="244"/>
      <c r="I3" s="244"/>
      <c r="J3" s="244" t="s">
        <v>542</v>
      </c>
      <c r="K3" s="244"/>
      <c r="L3" s="244"/>
      <c r="M3" s="244" t="s">
        <v>543</v>
      </c>
      <c r="N3" s="244"/>
      <c r="O3" s="244"/>
    </row>
    <row r="4" spans="1:15" s="160" customFormat="1" ht="29.1">
      <c r="A4" s="231"/>
      <c r="B4" s="192" t="s">
        <v>544</v>
      </c>
      <c r="C4" s="192" t="s">
        <v>545</v>
      </c>
      <c r="D4" s="192" t="s">
        <v>546</v>
      </c>
      <c r="E4" s="192" t="s">
        <v>547</v>
      </c>
      <c r="F4" s="192" t="s">
        <v>544</v>
      </c>
      <c r="G4" s="192" t="s">
        <v>545</v>
      </c>
      <c r="H4" s="192" t="s">
        <v>546</v>
      </c>
      <c r="I4" s="192" t="s">
        <v>547</v>
      </c>
      <c r="J4" s="192" t="s">
        <v>547</v>
      </c>
      <c r="K4" s="192" t="s">
        <v>545</v>
      </c>
      <c r="L4" s="192" t="s">
        <v>546</v>
      </c>
      <c r="M4" s="192" t="s">
        <v>547</v>
      </c>
      <c r="N4" s="192" t="s">
        <v>545</v>
      </c>
      <c r="O4" s="192" t="s">
        <v>546</v>
      </c>
    </row>
    <row r="5" spans="1:15">
      <c r="A5" s="15">
        <v>2010</v>
      </c>
      <c r="B5" s="136">
        <v>1003722</v>
      </c>
      <c r="C5" s="136">
        <v>176493</v>
      </c>
      <c r="D5" s="136">
        <v>399984</v>
      </c>
      <c r="E5" s="136">
        <f>SUM(C5:D5)</f>
        <v>576477</v>
      </c>
      <c r="F5" s="136">
        <v>901645</v>
      </c>
      <c r="G5" s="136">
        <v>268379</v>
      </c>
      <c r="H5" s="136">
        <v>410175</v>
      </c>
      <c r="I5" s="136">
        <f>SUM(G5:H5)</f>
        <v>678554</v>
      </c>
      <c r="J5" s="189">
        <f t="shared" ref="J5:J10" si="0">E5/(SUM(B5:D5))</f>
        <v>0.36481291280402023</v>
      </c>
      <c r="K5" s="189">
        <f t="shared" ref="K5:K10" si="1">C5/(SUM(B5:D5))</f>
        <v>0.11169036304921089</v>
      </c>
      <c r="L5" s="189">
        <f t="shared" ref="L5:L10" si="2">D5/(SUM(B5:D5))</f>
        <v>0.25312254975480936</v>
      </c>
      <c r="M5" s="189">
        <f t="shared" ref="M5:M10" si="3">I5/(SUM(F5:H5))</f>
        <v>0.42941047298473167</v>
      </c>
      <c r="N5" s="189">
        <f t="shared" ref="N5:N10" si="4">G5/(SUM(F5:H5))</f>
        <v>0.16983873550103501</v>
      </c>
      <c r="O5" s="189">
        <f t="shared" ref="O5:O10" si="5">H5/(SUM(F5:H5))</f>
        <v>0.25957173748369666</v>
      </c>
    </row>
    <row r="6" spans="1:15">
      <c r="A6" s="15">
        <v>2011</v>
      </c>
      <c r="B6" s="136">
        <v>946759</v>
      </c>
      <c r="C6" s="136">
        <v>194802</v>
      </c>
      <c r="D6" s="136">
        <v>451072</v>
      </c>
      <c r="E6" s="136">
        <f t="shared" ref="E6:E10" si="6">SUM(C6:D6)</f>
        <v>645874</v>
      </c>
      <c r="F6" s="136">
        <v>851619</v>
      </c>
      <c r="G6" s="136">
        <v>290856</v>
      </c>
      <c r="H6" s="136">
        <v>450158</v>
      </c>
      <c r="I6" s="136">
        <f t="shared" ref="I6:I10" si="7">SUM(G6:H6)</f>
        <v>741014</v>
      </c>
      <c r="J6" s="189">
        <f t="shared" si="0"/>
        <v>0.40553850133709396</v>
      </c>
      <c r="K6" s="189">
        <f t="shared" si="1"/>
        <v>0.12231443151058656</v>
      </c>
      <c r="L6" s="189">
        <f t="shared" si="2"/>
        <v>0.28322406982650744</v>
      </c>
      <c r="M6" s="189">
        <f t="shared" si="3"/>
        <v>0.46527605543775624</v>
      </c>
      <c r="N6" s="189">
        <f t="shared" si="4"/>
        <v>0.18262587802714123</v>
      </c>
      <c r="O6" s="189">
        <f t="shared" si="5"/>
        <v>0.28265017741061499</v>
      </c>
    </row>
    <row r="7" spans="1:15">
      <c r="A7" s="15">
        <v>2012</v>
      </c>
      <c r="B7" s="136">
        <v>1066079</v>
      </c>
      <c r="C7" s="136">
        <v>145551</v>
      </c>
      <c r="D7" s="136">
        <v>416367</v>
      </c>
      <c r="E7" s="136">
        <f t="shared" si="6"/>
        <v>561918</v>
      </c>
      <c r="F7" s="136">
        <v>966250</v>
      </c>
      <c r="G7" s="136">
        <v>228837</v>
      </c>
      <c r="H7" s="136">
        <v>432756</v>
      </c>
      <c r="I7" s="136">
        <f t="shared" si="7"/>
        <v>661593</v>
      </c>
      <c r="J7" s="189">
        <f t="shared" si="0"/>
        <v>0.34515911270106764</v>
      </c>
      <c r="K7" s="189">
        <f t="shared" si="1"/>
        <v>8.9404955905938402E-2</v>
      </c>
      <c r="L7" s="189">
        <f t="shared" si="2"/>
        <v>0.25575415679512925</v>
      </c>
      <c r="M7" s="189">
        <f t="shared" si="3"/>
        <v>0.40642310099929785</v>
      </c>
      <c r="N7" s="189">
        <f t="shared" si="4"/>
        <v>0.14057682466920951</v>
      </c>
      <c r="O7" s="189">
        <f t="shared" si="5"/>
        <v>0.26584627633008834</v>
      </c>
    </row>
    <row r="8" spans="1:15">
      <c r="A8" s="15">
        <v>2013</v>
      </c>
      <c r="B8" s="136">
        <v>1174342</v>
      </c>
      <c r="C8" s="136">
        <v>118578</v>
      </c>
      <c r="D8" s="136">
        <v>374636</v>
      </c>
      <c r="E8" s="136">
        <f t="shared" si="6"/>
        <v>493214</v>
      </c>
      <c r="F8" s="136">
        <v>1027277</v>
      </c>
      <c r="G8" s="136">
        <v>228294</v>
      </c>
      <c r="H8" s="136">
        <v>411985</v>
      </c>
      <c r="I8" s="136">
        <f t="shared" si="7"/>
        <v>640279</v>
      </c>
      <c r="J8" s="189">
        <f t="shared" si="0"/>
        <v>0.29577057682020874</v>
      </c>
      <c r="K8" s="189">
        <f t="shared" si="1"/>
        <v>7.1108856314270705E-2</v>
      </c>
      <c r="L8" s="189">
        <f t="shared" si="2"/>
        <v>0.22466172050593802</v>
      </c>
      <c r="M8" s="189">
        <f t="shared" si="3"/>
        <v>0.38396251760060829</v>
      </c>
      <c r="N8" s="189">
        <f t="shared" si="4"/>
        <v>0.136903348373308</v>
      </c>
      <c r="O8" s="189">
        <f t="shared" si="5"/>
        <v>0.24705916922730031</v>
      </c>
    </row>
    <row r="9" spans="1:15">
      <c r="A9" s="15">
        <v>2014</v>
      </c>
      <c r="B9" s="136">
        <v>1173272</v>
      </c>
      <c r="C9" s="136">
        <v>130307</v>
      </c>
      <c r="D9" s="136">
        <v>418496</v>
      </c>
      <c r="E9" s="136">
        <f t="shared" si="6"/>
        <v>548803</v>
      </c>
      <c r="F9" s="136">
        <v>1069870</v>
      </c>
      <c r="G9" s="136">
        <v>225875</v>
      </c>
      <c r="H9" s="136">
        <v>426330</v>
      </c>
      <c r="I9" s="136">
        <f t="shared" si="7"/>
        <v>652205</v>
      </c>
      <c r="J9" s="189">
        <f t="shared" si="0"/>
        <v>0.31868704905419332</v>
      </c>
      <c r="K9" s="189">
        <f t="shared" si="1"/>
        <v>7.5668597476881094E-2</v>
      </c>
      <c r="L9" s="189">
        <f t="shared" si="2"/>
        <v>0.24301845157731225</v>
      </c>
      <c r="M9" s="189">
        <f t="shared" si="3"/>
        <v>0.37873205290129641</v>
      </c>
      <c r="N9" s="189">
        <f t="shared" si="4"/>
        <v>0.13116443825036656</v>
      </c>
      <c r="O9" s="189">
        <f t="shared" si="5"/>
        <v>0.24756761465092983</v>
      </c>
    </row>
    <row r="10" spans="1:15" ht="15" thickBot="1">
      <c r="A10" s="20">
        <v>2015</v>
      </c>
      <c r="B10" s="190">
        <v>1147665</v>
      </c>
      <c r="C10" s="190">
        <v>142658</v>
      </c>
      <c r="D10" s="190">
        <v>471449</v>
      </c>
      <c r="E10" s="190">
        <f t="shared" si="6"/>
        <v>614107</v>
      </c>
      <c r="F10" s="190">
        <v>1035688</v>
      </c>
      <c r="G10" s="190">
        <v>249141</v>
      </c>
      <c r="H10" s="190">
        <v>476943</v>
      </c>
      <c r="I10" s="190">
        <f t="shared" si="7"/>
        <v>726084</v>
      </c>
      <c r="J10" s="191">
        <f t="shared" si="0"/>
        <v>0.34857348169910751</v>
      </c>
      <c r="K10" s="191">
        <f t="shared" si="1"/>
        <v>8.0974155566100492E-2</v>
      </c>
      <c r="L10" s="191">
        <f t="shared" si="2"/>
        <v>0.26759932613300702</v>
      </c>
      <c r="M10" s="191">
        <f t="shared" si="3"/>
        <v>0.41213278449197738</v>
      </c>
      <c r="N10" s="191">
        <f t="shared" si="4"/>
        <v>0.14141500716324246</v>
      </c>
      <c r="O10" s="191">
        <f t="shared" si="5"/>
        <v>0.27071777732873492</v>
      </c>
    </row>
    <row r="11" spans="1:15" ht="15" thickTop="1"/>
  </sheetData>
  <mergeCells count="5">
    <mergeCell ref="F3:I3"/>
    <mergeCell ref="J3:L3"/>
    <mergeCell ref="M3:O3"/>
    <mergeCell ref="B3:E3"/>
    <mergeCell ref="A3:A4"/>
  </mergeCells>
  <hyperlinks>
    <hyperlink ref="M1" location="Índice!A1" display="Volver al índice" xr:uid="{272AB922-72E1-4A87-88AE-768FC3029104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197F-4FF5-4C02-B73F-B53033686963}">
  <sheetPr>
    <tabColor rgb="FF29C5D1"/>
  </sheetPr>
  <dimension ref="A1:M7"/>
  <sheetViews>
    <sheetView workbookViewId="0">
      <selection activeCell="M1" sqref="M1"/>
    </sheetView>
  </sheetViews>
  <sheetFormatPr defaultColWidth="11.42578125" defaultRowHeight="14.45"/>
  <cols>
    <col min="1" max="5" width="15.5703125" customWidth="1"/>
    <col min="13" max="13" width="13.42578125" bestFit="1" customWidth="1"/>
  </cols>
  <sheetData>
    <row r="1" spans="1:13" ht="21.6" thickBot="1">
      <c r="A1" s="17" t="s">
        <v>548</v>
      </c>
      <c r="M1" s="107" t="s">
        <v>85</v>
      </c>
    </row>
    <row r="2" spans="1:13" ht="45" customHeight="1" thickTop="1">
      <c r="A2" s="29" t="s">
        <v>549</v>
      </c>
      <c r="B2" s="29" t="s">
        <v>550</v>
      </c>
      <c r="C2" s="29" t="s">
        <v>551</v>
      </c>
      <c r="D2" s="29" t="s">
        <v>552</v>
      </c>
      <c r="E2" s="29" t="s">
        <v>123</v>
      </c>
    </row>
    <row r="3" spans="1:13" ht="30" customHeight="1">
      <c r="A3" s="193" t="s">
        <v>553</v>
      </c>
      <c r="B3" s="194">
        <v>130307</v>
      </c>
      <c r="C3" s="141">
        <v>0</v>
      </c>
      <c r="D3" s="141">
        <v>0</v>
      </c>
      <c r="E3" s="194">
        <v>130307</v>
      </c>
    </row>
    <row r="4" spans="1:13" ht="30" customHeight="1">
      <c r="A4" s="193" t="s">
        <v>554</v>
      </c>
      <c r="B4" s="194">
        <v>39039</v>
      </c>
      <c r="C4" s="194">
        <v>379457</v>
      </c>
      <c r="D4" s="141">
        <v>0</v>
      </c>
      <c r="E4" s="194">
        <v>418496</v>
      </c>
    </row>
    <row r="5" spans="1:13" ht="30" customHeight="1">
      <c r="A5" s="193" t="s">
        <v>555</v>
      </c>
      <c r="B5" s="194">
        <v>56529</v>
      </c>
      <c r="C5" s="194">
        <v>46873</v>
      </c>
      <c r="D5" s="141" t="s">
        <v>556</v>
      </c>
      <c r="E5" s="141" t="s">
        <v>557</v>
      </c>
    </row>
    <row r="6" spans="1:13" ht="30" customHeight="1" thickBot="1">
      <c r="A6" s="195" t="s">
        <v>123</v>
      </c>
      <c r="B6" s="196">
        <v>225875</v>
      </c>
      <c r="C6" s="196">
        <v>426330</v>
      </c>
      <c r="D6" s="142" t="s">
        <v>556</v>
      </c>
      <c r="E6" s="142" t="s">
        <v>558</v>
      </c>
    </row>
    <row r="7" spans="1:13" ht="15" thickTop="1"/>
  </sheetData>
  <hyperlinks>
    <hyperlink ref="M1" location="Índice!A1" display="Volver al índice" xr:uid="{27205080-EA1D-46AE-ADC6-07FBEF07D96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6273-FEAB-477B-B3FE-791C522DEE0B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107" t="s">
        <v>85</v>
      </c>
    </row>
  </sheetData>
  <hyperlinks>
    <hyperlink ref="O1" location="Índice!A1" display="Volver al índice" xr:uid="{A4A9214F-5B41-4C90-B5B6-F57E6E4D5C6D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Serrano</dc:creator>
  <cp:keywords/>
  <dc:description/>
  <cp:lastModifiedBy>naomi castaneda</cp:lastModifiedBy>
  <cp:revision/>
  <dcterms:created xsi:type="dcterms:W3CDTF">2023-04-20T20:59:51Z</dcterms:created>
  <dcterms:modified xsi:type="dcterms:W3CDTF">2023-11-21T19:34:35Z</dcterms:modified>
  <cp:category/>
  <cp:contentStatus/>
</cp:coreProperties>
</file>