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drawings/drawing26.xml" ContentType="application/vnd.openxmlformats-officedocument.drawing+xml"/>
  <Override PartName="/xl/charts/chart18.xml" ContentType="application/vnd.openxmlformats-officedocument.drawingml.chart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drawings/drawing28.xml" ContentType="application/vnd.openxmlformats-officedocument.drawing+xml"/>
  <Override PartName="/xl/charts/chart20.xml" ContentType="application/vnd.openxmlformats-officedocument.drawingml.chart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drawings/drawing30.xml" ContentType="application/vnd.openxmlformats-officedocument.drawing+xml"/>
  <Override PartName="/xl/charts/chart22.xml" ContentType="application/vnd.openxmlformats-officedocument.drawingml.chart+xml"/>
  <Override PartName="/xl/comments1.xml" ContentType="application/vnd.openxmlformats-officedocument.spreadsheetml.comments+xml"/>
  <Override PartName="/xl/drawings/drawing31.xml" ContentType="application/vnd.openxmlformats-officedocument.drawing+xml"/>
  <Override PartName="/xl/charts/chart23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850b13eb9d9f1d/Base de datos ASES UCA 2015 - 2023/"/>
    </mc:Choice>
  </mc:AlternateContent>
  <xr:revisionPtr revIDLastSave="2467" documentId="8_{5C1EB7EB-3D25-4BAE-B5ED-2913B0BCAC5D}" xr6:coauthVersionLast="47" xr6:coauthVersionMax="47" xr10:uidLastSave="{6A6B97DA-0F3C-4974-B0A3-715D4861585E}"/>
  <bookViews>
    <workbookView xWindow="-110" yWindow="-110" windowWidth="19420" windowHeight="10300" xr2:uid="{E68751D9-32FA-4D5A-8441-FD5A16781000}"/>
  </bookViews>
  <sheets>
    <sheet name="Índice" sheetId="1" r:id="rId1"/>
    <sheet name="Cuadro 1.1." sheetId="2" r:id="rId2"/>
    <sheet name="Gráfica 1.1." sheetId="3" r:id="rId3"/>
    <sheet name="Cuadro 1.2." sheetId="4" r:id="rId4"/>
    <sheet name="Gráfico 1.2" sheetId="6" r:id="rId5"/>
    <sheet name="Cuadro 1.3." sheetId="7" r:id="rId6"/>
    <sheet name="Gráfico 1.3." sheetId="8" r:id="rId7"/>
    <sheet name="Cuadro 1.4." sheetId="9" r:id="rId8"/>
    <sheet name="Gráfica 1.4." sheetId="10" r:id="rId9"/>
    <sheet name="Cuadro 1.5." sheetId="11" r:id="rId10"/>
    <sheet name="Gráfica 1.5." sheetId="12" r:id="rId11"/>
    <sheet name="Cuadro 1.6." sheetId="13" r:id="rId12"/>
    <sheet name="Gráfica 1.6." sheetId="14" r:id="rId13"/>
    <sheet name="Tabla 2.1." sheetId="20" r:id="rId14"/>
    <sheet name="Cuadro 2.1." sheetId="15" r:id="rId15"/>
    <sheet name="Gráfica 2.1." sheetId="16" r:id="rId16"/>
    <sheet name="Cuadro 2.2." sheetId="17" r:id="rId17"/>
    <sheet name="Gráfica 2.2." sheetId="18" r:id="rId18"/>
    <sheet name="Cuadro 2.3." sheetId="19" r:id="rId19"/>
    <sheet name="Tabla 2.2." sheetId="21" r:id="rId20"/>
    <sheet name="Cuadro 2.4." sheetId="22" r:id="rId21"/>
    <sheet name="Gráfica 2.3." sheetId="23" r:id="rId22"/>
    <sheet name="Cuadro 2.5." sheetId="24" r:id="rId23"/>
    <sheet name="Gráfica 2.4." sheetId="25" r:id="rId24"/>
    <sheet name="Tabla 2.3." sheetId="26" r:id="rId25"/>
    <sheet name="Tabla 2.4." sheetId="27" r:id="rId26"/>
    <sheet name="Tabla 2.5." sheetId="28" r:id="rId27"/>
    <sheet name="Cuadro 2.6." sheetId="29" r:id="rId28"/>
    <sheet name="Gráfica 2.5." sheetId="30" r:id="rId29"/>
    <sheet name="Cuadro 2.7." sheetId="31" r:id="rId30"/>
    <sheet name="Gráfica 2.6." sheetId="32" r:id="rId31"/>
    <sheet name="Tabla 2.6." sheetId="33" r:id="rId32"/>
    <sheet name="Cuadro 2.8." sheetId="34" r:id="rId33"/>
    <sheet name="Gráfica 2.7." sheetId="35" r:id="rId34"/>
    <sheet name="Cuadro 2.9." sheetId="36" r:id="rId35"/>
    <sheet name="Gráfica 2.8a." sheetId="37" r:id="rId36"/>
    <sheet name="Gráfica 2.8b." sheetId="38" r:id="rId37"/>
    <sheet name="Tabla 2.7." sheetId="39" r:id="rId38"/>
    <sheet name="Gráfica 2.9" sheetId="40" r:id="rId39"/>
    <sheet name="Gráfica 2.10" sheetId="41" r:id="rId40"/>
    <sheet name="Cuadro 2.10." sheetId="42" r:id="rId41"/>
    <sheet name="Cuadro 2.11." sheetId="43" r:id="rId42"/>
    <sheet name="Cuadro 2.12." sheetId="44" r:id="rId43"/>
    <sheet name="Cuadro 2.13." sheetId="45" r:id="rId44"/>
    <sheet name="Cuadro 5.1." sheetId="46" r:id="rId45"/>
    <sheet name="Gráfica 5.1." sheetId="47" r:id="rId46"/>
    <sheet name="Cuadro 5.2. " sheetId="48" r:id="rId47"/>
    <sheet name="Gráfica 5.2." sheetId="49" r:id="rId48"/>
    <sheet name="Cuadro 5.3." sheetId="50" r:id="rId49"/>
    <sheet name="Gráfica 5.3." sheetId="51" r:id="rId50"/>
    <sheet name="Cuadro 5.4." sheetId="52" r:id="rId51"/>
    <sheet name="Gráfica 5.4." sheetId="53" r:id="rId52"/>
    <sheet name="Cuadro 5.5." sheetId="54" r:id="rId53"/>
    <sheet name="Gráfica 5.5." sheetId="55" r:id="rId54"/>
    <sheet name="Cuadro 5.6." sheetId="56" r:id="rId55"/>
    <sheet name="Gráfica 5.6." sheetId="57" r:id="rId56"/>
    <sheet name="Cuadro 5.7." sheetId="58" r:id="rId57"/>
    <sheet name="Gráfica 5.7." sheetId="59" r:id="rId58"/>
    <sheet name="Cuadro 5.8." sheetId="60" r:id="rId59"/>
    <sheet name="Gráfica 5.8." sheetId="61" r:id="rId60"/>
    <sheet name="Cuadro 5.9." sheetId="62" r:id="rId61"/>
    <sheet name="Gráfica 5.9." sheetId="63" r:id="rId62"/>
    <sheet name="Cuadro 5.10." sheetId="64" r:id="rId63"/>
    <sheet name="Gráfica 5.10" sheetId="65" r:id="rId64"/>
    <sheet name="Tabla 5.1." sheetId="66" r:id="rId65"/>
    <sheet name="Tabla 5.1a." sheetId="67" r:id="rId66"/>
  </sheets>
  <definedNames>
    <definedName name="_xlnm._FilterDatabase" localSheetId="0" hidden="1">Índice!$B$17:$G$29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64" l="1"/>
  <c r="I28" i="64" s="1"/>
  <c r="L27" i="64"/>
  <c r="G27" i="64"/>
  <c r="I27" i="64" s="1"/>
  <c r="C27" i="64"/>
  <c r="E27" i="64" s="1"/>
  <c r="L26" i="64"/>
  <c r="G26" i="64"/>
  <c r="I26" i="64" s="1"/>
  <c r="C26" i="64"/>
  <c r="E26" i="64" s="1"/>
  <c r="L25" i="64"/>
  <c r="G25" i="64"/>
  <c r="I25" i="64" s="1"/>
  <c r="C25" i="64"/>
  <c r="E25" i="64" s="1"/>
  <c r="L24" i="64"/>
  <c r="G24" i="64"/>
  <c r="I24" i="64" s="1"/>
  <c r="C24" i="64"/>
  <c r="E24" i="64" s="1"/>
  <c r="L23" i="64"/>
  <c r="G23" i="64"/>
  <c r="I23" i="64" s="1"/>
  <c r="C23" i="64"/>
  <c r="E23" i="64" s="1"/>
  <c r="L22" i="64"/>
  <c r="G22" i="64"/>
  <c r="I22" i="64" s="1"/>
  <c r="C22" i="64"/>
  <c r="E22" i="64" s="1"/>
  <c r="L21" i="64"/>
  <c r="G21" i="64"/>
  <c r="I21" i="64" s="1"/>
  <c r="C21" i="64"/>
  <c r="E21" i="64" s="1"/>
  <c r="L20" i="64"/>
  <c r="G20" i="64"/>
  <c r="I20" i="64" s="1"/>
  <c r="C20" i="64"/>
  <c r="E20" i="64" s="1"/>
  <c r="L19" i="64"/>
  <c r="G19" i="64"/>
  <c r="I19" i="64" s="1"/>
  <c r="C19" i="64"/>
  <c r="E19" i="64" s="1"/>
  <c r="L18" i="64"/>
  <c r="G18" i="64"/>
  <c r="I18" i="64" s="1"/>
  <c r="C18" i="64"/>
  <c r="E18" i="64" s="1"/>
  <c r="L17" i="64"/>
  <c r="G17" i="64"/>
  <c r="I17" i="64" s="1"/>
  <c r="C17" i="64"/>
  <c r="E17" i="64" s="1"/>
  <c r="L16" i="64"/>
  <c r="G16" i="64"/>
  <c r="I16" i="64" s="1"/>
  <c r="C16" i="64"/>
  <c r="E16" i="64" s="1"/>
  <c r="L15" i="64"/>
  <c r="G15" i="64"/>
  <c r="I15" i="64" s="1"/>
  <c r="C15" i="64"/>
  <c r="E15" i="64" s="1"/>
  <c r="L14" i="64"/>
  <c r="G14" i="64"/>
  <c r="I14" i="64" s="1"/>
  <c r="C14" i="64"/>
  <c r="E14" i="64" s="1"/>
  <c r="L13" i="64"/>
  <c r="G13" i="64"/>
  <c r="I13" i="64" s="1"/>
  <c r="C13" i="64"/>
  <c r="E13" i="64" s="1"/>
  <c r="L12" i="64"/>
  <c r="G12" i="64"/>
  <c r="I12" i="64" s="1"/>
  <c r="C12" i="64"/>
  <c r="E12" i="64" s="1"/>
  <c r="L11" i="64"/>
  <c r="G11" i="64"/>
  <c r="I11" i="64" s="1"/>
  <c r="C11" i="64"/>
  <c r="E11" i="64" s="1"/>
  <c r="L10" i="64"/>
  <c r="G10" i="64"/>
  <c r="I10" i="64" s="1"/>
  <c r="C10" i="64"/>
  <c r="E10" i="64" s="1"/>
  <c r="L9" i="64"/>
  <c r="G9" i="64"/>
  <c r="I9" i="64" s="1"/>
  <c r="C9" i="64"/>
  <c r="E9" i="64" s="1"/>
  <c r="L8" i="64"/>
  <c r="G8" i="64"/>
  <c r="I8" i="64" s="1"/>
  <c r="C8" i="64"/>
  <c r="E8" i="64" s="1"/>
  <c r="L7" i="64"/>
  <c r="G7" i="64"/>
  <c r="I7" i="64" s="1"/>
  <c r="C7" i="64"/>
  <c r="E7" i="64" s="1"/>
  <c r="L6" i="64"/>
  <c r="G6" i="64"/>
  <c r="I6" i="64" s="1"/>
  <c r="C6" i="64"/>
  <c r="E6" i="64" s="1"/>
  <c r="L5" i="64"/>
  <c r="G5" i="64"/>
  <c r="I5" i="64" s="1"/>
  <c r="C5" i="64"/>
  <c r="E5" i="64" s="1"/>
  <c r="L4" i="64"/>
  <c r="G4" i="64"/>
  <c r="I4" i="64" s="1"/>
  <c r="C4" i="64"/>
  <c r="E4" i="64" s="1"/>
  <c r="W31" i="62"/>
  <c r="M31" i="62"/>
  <c r="K31" i="62"/>
  <c r="I31" i="62"/>
  <c r="H31" i="62"/>
  <c r="G31" i="62"/>
  <c r="D31" i="62"/>
  <c r="W30" i="62"/>
  <c r="M30" i="62"/>
  <c r="K30" i="62"/>
  <c r="I30" i="62"/>
  <c r="H30" i="62"/>
  <c r="G30" i="62"/>
  <c r="D30" i="62"/>
  <c r="W29" i="62"/>
  <c r="M29" i="62"/>
  <c r="K29" i="62"/>
  <c r="I29" i="62"/>
  <c r="H29" i="62"/>
  <c r="G29" i="62"/>
  <c r="D29" i="62"/>
  <c r="W28" i="62"/>
  <c r="S28" i="62"/>
  <c r="R28" i="62"/>
  <c r="P29" i="62" s="1"/>
  <c r="Q28" i="62"/>
  <c r="M28" i="62"/>
  <c r="K28" i="62"/>
  <c r="I28" i="62"/>
  <c r="H28" i="62"/>
  <c r="G28" i="62"/>
  <c r="D28" i="62"/>
  <c r="W27" i="62"/>
  <c r="S27" i="62"/>
  <c r="R27" i="62"/>
  <c r="Q27" i="62"/>
  <c r="M27" i="62"/>
  <c r="K27" i="62"/>
  <c r="I27" i="62"/>
  <c r="H27" i="62"/>
  <c r="G27" i="62"/>
  <c r="D27" i="62"/>
  <c r="W26" i="62"/>
  <c r="S26" i="62"/>
  <c r="R26" i="62"/>
  <c r="Q26" i="62"/>
  <c r="M26" i="62"/>
  <c r="K26" i="62"/>
  <c r="I26" i="62"/>
  <c r="H26" i="62"/>
  <c r="G26" i="62"/>
  <c r="D26" i="62"/>
  <c r="W25" i="62"/>
  <c r="S25" i="62"/>
  <c r="R25" i="62"/>
  <c r="Q25" i="62"/>
  <c r="M25" i="62"/>
  <c r="K25" i="62"/>
  <c r="I25" i="62"/>
  <c r="H25" i="62"/>
  <c r="G25" i="62"/>
  <c r="D25" i="62"/>
  <c r="W24" i="62"/>
  <c r="S24" i="62"/>
  <c r="R24" i="62"/>
  <c r="Q24" i="62"/>
  <c r="M24" i="62"/>
  <c r="K24" i="62"/>
  <c r="I24" i="62"/>
  <c r="H24" i="62"/>
  <c r="G24" i="62"/>
  <c r="D24" i="62"/>
  <c r="W23" i="62"/>
  <c r="S23" i="62"/>
  <c r="R23" i="62"/>
  <c r="Q23" i="62"/>
  <c r="M23" i="62"/>
  <c r="K23" i="62"/>
  <c r="I23" i="62"/>
  <c r="H23" i="62"/>
  <c r="T23" i="62" s="1"/>
  <c r="G23" i="62"/>
  <c r="D23" i="62"/>
  <c r="W22" i="62"/>
  <c r="S22" i="62"/>
  <c r="R22" i="62"/>
  <c r="Q22" i="62"/>
  <c r="M22" i="62"/>
  <c r="K22" i="62"/>
  <c r="I22" i="62"/>
  <c r="H22" i="62"/>
  <c r="G22" i="62"/>
  <c r="D22" i="62"/>
  <c r="W21" i="62"/>
  <c r="S21" i="62"/>
  <c r="R21" i="62"/>
  <c r="Q21" i="62"/>
  <c r="M21" i="62"/>
  <c r="K21" i="62"/>
  <c r="I21" i="62"/>
  <c r="H21" i="62"/>
  <c r="G21" i="62"/>
  <c r="D21" i="62"/>
  <c r="W20" i="62"/>
  <c r="S20" i="62"/>
  <c r="R20" i="62"/>
  <c r="Q20" i="62"/>
  <c r="M20" i="62"/>
  <c r="K20" i="62"/>
  <c r="I20" i="62"/>
  <c r="H20" i="62"/>
  <c r="G20" i="62"/>
  <c r="D20" i="62"/>
  <c r="W19" i="62"/>
  <c r="S19" i="62"/>
  <c r="R19" i="62"/>
  <c r="Q19" i="62"/>
  <c r="M19" i="62"/>
  <c r="K19" i="62"/>
  <c r="I19" i="62"/>
  <c r="H19" i="62"/>
  <c r="G19" i="62"/>
  <c r="D19" i="62"/>
  <c r="W18" i="62"/>
  <c r="S18" i="62"/>
  <c r="R18" i="62"/>
  <c r="Q18" i="62"/>
  <c r="M18" i="62"/>
  <c r="K18" i="62"/>
  <c r="I18" i="62"/>
  <c r="H18" i="62"/>
  <c r="G18" i="62"/>
  <c r="D18" i="62"/>
  <c r="W17" i="62"/>
  <c r="S17" i="62"/>
  <c r="R17" i="62"/>
  <c r="Q17" i="62"/>
  <c r="M17" i="62"/>
  <c r="K17" i="62"/>
  <c r="I17" i="62"/>
  <c r="H17" i="62"/>
  <c r="G17" i="62"/>
  <c r="D17" i="62"/>
  <c r="W16" i="62"/>
  <c r="S16" i="62"/>
  <c r="R16" i="62"/>
  <c r="Q16" i="62"/>
  <c r="M16" i="62"/>
  <c r="K16" i="62"/>
  <c r="I16" i="62"/>
  <c r="H16" i="62"/>
  <c r="G16" i="62"/>
  <c r="D16" i="62"/>
  <c r="W15" i="62"/>
  <c r="S15" i="62"/>
  <c r="R15" i="62"/>
  <c r="Q15" i="62"/>
  <c r="M15" i="62"/>
  <c r="K15" i="62"/>
  <c r="I15" i="62"/>
  <c r="H15" i="62"/>
  <c r="G15" i="62"/>
  <c r="D15" i="62"/>
  <c r="W14" i="62"/>
  <c r="S14" i="62"/>
  <c r="R14" i="62"/>
  <c r="Q14" i="62"/>
  <c r="M14" i="62"/>
  <c r="K14" i="62"/>
  <c r="I14" i="62"/>
  <c r="H14" i="62"/>
  <c r="G14" i="62"/>
  <c r="D14" i="62"/>
  <c r="W13" i="62"/>
  <c r="S13" i="62"/>
  <c r="R13" i="62"/>
  <c r="Q13" i="62"/>
  <c r="M13" i="62"/>
  <c r="K13" i="62"/>
  <c r="I13" i="62"/>
  <c r="H13" i="62"/>
  <c r="G13" i="62"/>
  <c r="D13" i="62"/>
  <c r="W12" i="62"/>
  <c r="S12" i="62"/>
  <c r="R12" i="62"/>
  <c r="Q12" i="62"/>
  <c r="M12" i="62"/>
  <c r="N12" i="62" s="1"/>
  <c r="K12" i="62"/>
  <c r="I12" i="62"/>
  <c r="H12" i="62"/>
  <c r="G12" i="62"/>
  <c r="D12" i="62"/>
  <c r="W11" i="62"/>
  <c r="S11" i="62"/>
  <c r="R11" i="62"/>
  <c r="Q11" i="62"/>
  <c r="M11" i="62"/>
  <c r="K11" i="62"/>
  <c r="I11" i="62"/>
  <c r="H11" i="62"/>
  <c r="G11" i="62"/>
  <c r="D11" i="62"/>
  <c r="W10" i="62"/>
  <c r="S10" i="62"/>
  <c r="R10" i="62"/>
  <c r="Q10" i="62"/>
  <c r="M10" i="62"/>
  <c r="K10" i="62"/>
  <c r="I10" i="62"/>
  <c r="H10" i="62"/>
  <c r="G10" i="62"/>
  <c r="D10" i="62"/>
  <c r="W9" i="62"/>
  <c r="S9" i="62"/>
  <c r="R9" i="62"/>
  <c r="Q9" i="62"/>
  <c r="M9" i="62"/>
  <c r="K9" i="62"/>
  <c r="I9" i="62"/>
  <c r="H9" i="62"/>
  <c r="G9" i="62"/>
  <c r="D9" i="62"/>
  <c r="W8" i="62"/>
  <c r="S8" i="62"/>
  <c r="R8" i="62"/>
  <c r="Q8" i="62"/>
  <c r="M8" i="62"/>
  <c r="K8" i="62"/>
  <c r="I8" i="62"/>
  <c r="H8" i="62"/>
  <c r="G8" i="62"/>
  <c r="D8" i="62"/>
  <c r="W7" i="62"/>
  <c r="S7" i="62"/>
  <c r="R7" i="62"/>
  <c r="Q7" i="62"/>
  <c r="M7" i="62"/>
  <c r="K7" i="62"/>
  <c r="I7" i="62"/>
  <c r="H7" i="62"/>
  <c r="G7" i="62"/>
  <c r="D7" i="62"/>
  <c r="J27" i="62" s="1"/>
  <c r="W6" i="62"/>
  <c r="S6" i="62"/>
  <c r="R6" i="62"/>
  <c r="Q6" i="62"/>
  <c r="M6" i="62"/>
  <c r="K6" i="62"/>
  <c r="I6" i="62"/>
  <c r="H6" i="62"/>
  <c r="G6" i="62"/>
  <c r="D6" i="62"/>
  <c r="W5" i="62"/>
  <c r="S5" i="62"/>
  <c r="R5" i="62"/>
  <c r="Q5" i="62"/>
  <c r="M5" i="62"/>
  <c r="K5" i="62"/>
  <c r="I5" i="62"/>
  <c r="H5" i="62"/>
  <c r="G5" i="62"/>
  <c r="D5" i="62"/>
  <c r="W4" i="62"/>
  <c r="S4" i="62"/>
  <c r="Q4" i="62"/>
  <c r="M4" i="62"/>
  <c r="K4" i="62"/>
  <c r="I4" i="62"/>
  <c r="H4" i="62"/>
  <c r="G4" i="62"/>
  <c r="D4" i="62"/>
  <c r="J29" i="60"/>
  <c r="E29" i="60"/>
  <c r="D29" i="60"/>
  <c r="J28" i="60"/>
  <c r="I28" i="60"/>
  <c r="K28" i="60" s="1"/>
  <c r="E28" i="60"/>
  <c r="D28" i="60"/>
  <c r="J27" i="60"/>
  <c r="I27" i="60"/>
  <c r="E27" i="60"/>
  <c r="D27" i="60"/>
  <c r="J26" i="60"/>
  <c r="I26" i="60"/>
  <c r="E26" i="60"/>
  <c r="D26" i="60"/>
  <c r="J25" i="60"/>
  <c r="I25" i="60"/>
  <c r="E25" i="60"/>
  <c r="D25" i="60"/>
  <c r="J24" i="60"/>
  <c r="I24" i="60"/>
  <c r="E24" i="60"/>
  <c r="D24" i="60"/>
  <c r="J23" i="60"/>
  <c r="I23" i="60"/>
  <c r="E23" i="60"/>
  <c r="D23" i="60"/>
  <c r="J22" i="60"/>
  <c r="I22" i="60"/>
  <c r="E22" i="60"/>
  <c r="D22" i="60"/>
  <c r="J21" i="60"/>
  <c r="I21" i="60"/>
  <c r="E21" i="60"/>
  <c r="D21" i="60"/>
  <c r="J20" i="60"/>
  <c r="I20" i="60"/>
  <c r="E20" i="60"/>
  <c r="D20" i="60"/>
  <c r="J19" i="60"/>
  <c r="I19" i="60"/>
  <c r="E19" i="60"/>
  <c r="D19" i="60"/>
  <c r="J18" i="60"/>
  <c r="I18" i="60"/>
  <c r="E18" i="60"/>
  <c r="D18" i="60"/>
  <c r="J17" i="60"/>
  <c r="I17" i="60"/>
  <c r="E17" i="60"/>
  <c r="D17" i="60"/>
  <c r="J16" i="60"/>
  <c r="I16" i="60"/>
  <c r="E16" i="60"/>
  <c r="D16" i="60"/>
  <c r="J15" i="60"/>
  <c r="I15" i="60"/>
  <c r="E15" i="60"/>
  <c r="D15" i="60"/>
  <c r="J14" i="60"/>
  <c r="I14" i="60"/>
  <c r="E14" i="60"/>
  <c r="D14" i="60"/>
  <c r="J13" i="60"/>
  <c r="I13" i="60"/>
  <c r="E13" i="60"/>
  <c r="D13" i="60"/>
  <c r="J12" i="60"/>
  <c r="I12" i="60"/>
  <c r="E12" i="60"/>
  <c r="D12" i="60"/>
  <c r="J11" i="60"/>
  <c r="I11" i="60"/>
  <c r="E11" i="60"/>
  <c r="D11" i="60"/>
  <c r="J10" i="60"/>
  <c r="I10" i="60"/>
  <c r="E10" i="60"/>
  <c r="D10" i="60"/>
  <c r="J9" i="60"/>
  <c r="I9" i="60"/>
  <c r="E9" i="60"/>
  <c r="D9" i="60"/>
  <c r="J8" i="60"/>
  <c r="I8" i="60"/>
  <c r="E8" i="60"/>
  <c r="D8" i="60"/>
  <c r="J7" i="60"/>
  <c r="I7" i="60"/>
  <c r="E7" i="60"/>
  <c r="D7" i="60"/>
  <c r="J6" i="60"/>
  <c r="I6" i="60"/>
  <c r="E6" i="60"/>
  <c r="D6" i="60"/>
  <c r="J5" i="60"/>
  <c r="I5" i="60"/>
  <c r="E5" i="60"/>
  <c r="D5" i="60"/>
  <c r="F19" i="58"/>
  <c r="E19" i="58"/>
  <c r="F18" i="58"/>
  <c r="E18" i="58"/>
  <c r="F17" i="58"/>
  <c r="E17" i="58"/>
  <c r="F16" i="58"/>
  <c r="E16" i="58"/>
  <c r="F15" i="58"/>
  <c r="E15" i="58"/>
  <c r="F14" i="58"/>
  <c r="E14" i="58"/>
  <c r="F13" i="58"/>
  <c r="E13" i="58"/>
  <c r="F12" i="58"/>
  <c r="E12" i="58"/>
  <c r="F11" i="58"/>
  <c r="E11" i="58"/>
  <c r="F10" i="58"/>
  <c r="E10" i="58"/>
  <c r="F9" i="58"/>
  <c r="E9" i="58"/>
  <c r="F8" i="58"/>
  <c r="E8" i="58"/>
  <c r="F7" i="58"/>
  <c r="E7" i="58"/>
  <c r="F6" i="58"/>
  <c r="E6" i="58"/>
  <c r="F5" i="58"/>
  <c r="E5" i="58"/>
  <c r="F4" i="58"/>
  <c r="E4" i="58"/>
  <c r="J27" i="52"/>
  <c r="I27" i="52"/>
  <c r="H27" i="52"/>
  <c r="G27" i="52"/>
  <c r="J26" i="52"/>
  <c r="I26" i="52"/>
  <c r="H26" i="52"/>
  <c r="G26" i="52"/>
  <c r="J25" i="52"/>
  <c r="I25" i="52"/>
  <c r="H25" i="52"/>
  <c r="G25" i="52"/>
  <c r="J24" i="52"/>
  <c r="I24" i="52"/>
  <c r="H24" i="52"/>
  <c r="G24" i="52"/>
  <c r="J23" i="52"/>
  <c r="I23" i="52"/>
  <c r="H23" i="52"/>
  <c r="G23" i="52"/>
  <c r="J22" i="52"/>
  <c r="I22" i="52"/>
  <c r="H22" i="52"/>
  <c r="G22" i="52"/>
  <c r="J21" i="52"/>
  <c r="I21" i="52"/>
  <c r="H21" i="52"/>
  <c r="G21" i="52"/>
  <c r="J20" i="52"/>
  <c r="I20" i="52"/>
  <c r="H20" i="52"/>
  <c r="G20" i="52"/>
  <c r="J19" i="52"/>
  <c r="I19" i="52"/>
  <c r="H19" i="52"/>
  <c r="G19" i="52"/>
  <c r="J18" i="52"/>
  <c r="I18" i="52"/>
  <c r="H18" i="52"/>
  <c r="G18" i="52"/>
  <c r="J17" i="52"/>
  <c r="I17" i="52"/>
  <c r="H17" i="52"/>
  <c r="G17" i="52"/>
  <c r="J16" i="52"/>
  <c r="I16" i="52"/>
  <c r="H16" i="52"/>
  <c r="G16" i="52"/>
  <c r="J15" i="52"/>
  <c r="I15" i="52"/>
  <c r="H15" i="52"/>
  <c r="G15" i="52"/>
  <c r="J14" i="52"/>
  <c r="I14" i="52"/>
  <c r="H14" i="52"/>
  <c r="G14" i="52"/>
  <c r="J13" i="52"/>
  <c r="I13" i="52"/>
  <c r="H13" i="52"/>
  <c r="G13" i="52"/>
  <c r="J12" i="52"/>
  <c r="I12" i="52"/>
  <c r="H12" i="52"/>
  <c r="G12" i="52"/>
  <c r="J11" i="52"/>
  <c r="I11" i="52"/>
  <c r="H11" i="52"/>
  <c r="G11" i="52"/>
  <c r="J10" i="52"/>
  <c r="I10" i="52"/>
  <c r="H10" i="52"/>
  <c r="G10" i="52"/>
  <c r="J9" i="52"/>
  <c r="I9" i="52"/>
  <c r="H9" i="52"/>
  <c r="G9" i="52"/>
  <c r="J8" i="52"/>
  <c r="I8" i="52"/>
  <c r="H8" i="52"/>
  <c r="G8" i="52"/>
  <c r="J7" i="52"/>
  <c r="I7" i="52"/>
  <c r="H7" i="52"/>
  <c r="G7" i="52"/>
  <c r="J6" i="52"/>
  <c r="I6" i="52"/>
  <c r="H6" i="52"/>
  <c r="G6" i="52"/>
  <c r="J5" i="52"/>
  <c r="I5" i="52"/>
  <c r="H5" i="52"/>
  <c r="G5" i="52"/>
  <c r="J4" i="52"/>
  <c r="I4" i="52"/>
  <c r="H4" i="52"/>
  <c r="G4" i="52"/>
  <c r="H27" i="50"/>
  <c r="G27" i="50"/>
  <c r="F27" i="50"/>
  <c r="H26" i="50"/>
  <c r="G26" i="50"/>
  <c r="F26" i="50"/>
  <c r="H25" i="50"/>
  <c r="G25" i="50"/>
  <c r="F25" i="50"/>
  <c r="H24" i="50"/>
  <c r="G24" i="50"/>
  <c r="F24" i="50"/>
  <c r="H23" i="50"/>
  <c r="G23" i="50"/>
  <c r="F23" i="50"/>
  <c r="H22" i="50"/>
  <c r="G22" i="50"/>
  <c r="F22" i="50"/>
  <c r="H21" i="50"/>
  <c r="G21" i="50"/>
  <c r="F21" i="50"/>
  <c r="H20" i="50"/>
  <c r="G20" i="50"/>
  <c r="F20" i="50"/>
  <c r="H19" i="50"/>
  <c r="G19" i="50"/>
  <c r="F19" i="50"/>
  <c r="H18" i="50"/>
  <c r="G18" i="50"/>
  <c r="F18" i="50"/>
  <c r="H17" i="50"/>
  <c r="G17" i="50"/>
  <c r="F17" i="50"/>
  <c r="H16" i="50"/>
  <c r="G16" i="50"/>
  <c r="F16" i="50"/>
  <c r="H15" i="50"/>
  <c r="G15" i="50"/>
  <c r="F15" i="50"/>
  <c r="H14" i="50"/>
  <c r="G14" i="50"/>
  <c r="F14" i="50"/>
  <c r="H13" i="50"/>
  <c r="G13" i="50"/>
  <c r="F13" i="50"/>
  <c r="H12" i="50"/>
  <c r="G12" i="50"/>
  <c r="F12" i="50"/>
  <c r="H11" i="50"/>
  <c r="G11" i="50"/>
  <c r="F11" i="50"/>
  <c r="H10" i="50"/>
  <c r="G10" i="50"/>
  <c r="F10" i="50"/>
  <c r="H9" i="50"/>
  <c r="G9" i="50"/>
  <c r="F9" i="50"/>
  <c r="H8" i="50"/>
  <c r="G8" i="50"/>
  <c r="F8" i="50"/>
  <c r="H7" i="50"/>
  <c r="G7" i="50"/>
  <c r="F7" i="50"/>
  <c r="H6" i="50"/>
  <c r="G6" i="50"/>
  <c r="F6" i="50"/>
  <c r="H5" i="50"/>
  <c r="G5" i="50"/>
  <c r="F5" i="50"/>
  <c r="H4" i="50"/>
  <c r="G4" i="50"/>
  <c r="F4" i="50"/>
  <c r="D4" i="46"/>
  <c r="N9" i="62" l="1"/>
  <c r="T22" i="62"/>
  <c r="U23" i="62"/>
  <c r="N14" i="62"/>
  <c r="J10" i="62"/>
  <c r="L10" i="62" s="1"/>
  <c r="T21" i="62"/>
  <c r="T25" i="62"/>
  <c r="U25" i="62" s="1"/>
  <c r="J9" i="62"/>
  <c r="L9" i="62" s="1"/>
  <c r="J18" i="62"/>
  <c r="L18" i="62" s="1"/>
  <c r="X7" i="62"/>
  <c r="Y7" i="62" s="1"/>
  <c r="Z7" i="62" s="1"/>
  <c r="AA7" i="62" s="1"/>
  <c r="X14" i="62"/>
  <c r="Y14" i="62" s="1"/>
  <c r="Z14" i="62" s="1"/>
  <c r="T7" i="62"/>
  <c r="U7" i="62" s="1"/>
  <c r="J8" i="62"/>
  <c r="L8" i="62" s="1"/>
  <c r="N10" i="62"/>
  <c r="N30" i="62"/>
  <c r="J4" i="62"/>
  <c r="L4" i="62" s="1"/>
  <c r="N21" i="62"/>
  <c r="N29" i="62"/>
  <c r="J14" i="62"/>
  <c r="L14" i="62" s="1"/>
  <c r="T16" i="62"/>
  <c r="U16" i="62" s="1"/>
  <c r="J17" i="62"/>
  <c r="L17" i="62" s="1"/>
  <c r="O17" i="62" s="1"/>
  <c r="AF17" i="62" s="1"/>
  <c r="T20" i="62"/>
  <c r="T31" i="62"/>
  <c r="N15" i="62"/>
  <c r="X21" i="62"/>
  <c r="Y21" i="62" s="1"/>
  <c r="Z21" i="62" s="1"/>
  <c r="T30" i="62"/>
  <c r="N6" i="62"/>
  <c r="L27" i="62"/>
  <c r="X16" i="62"/>
  <c r="J20" i="62"/>
  <c r="L20" i="62" s="1"/>
  <c r="N19" i="62"/>
  <c r="T27" i="62"/>
  <c r="U27" i="62" s="1"/>
  <c r="N13" i="62"/>
  <c r="N16" i="62"/>
  <c r="N23" i="62"/>
  <c r="N27" i="62"/>
  <c r="X5" i="62"/>
  <c r="Y5" i="62" s="1"/>
  <c r="Z5" i="62" s="1"/>
  <c r="N7" i="62"/>
  <c r="J26" i="62"/>
  <c r="L26" i="62" s="1"/>
  <c r="T29" i="62"/>
  <c r="T15" i="62"/>
  <c r="U15" i="62" s="1"/>
  <c r="X15" i="62"/>
  <c r="Y15" i="62" s="1"/>
  <c r="Z15" i="62" s="1"/>
  <c r="X22" i="62"/>
  <c r="Y22" i="62" s="1"/>
  <c r="Z22" i="62" s="1"/>
  <c r="N24" i="62"/>
  <c r="N31" i="62"/>
  <c r="T4" i="62"/>
  <c r="U4" i="62" s="1"/>
  <c r="X6" i="62"/>
  <c r="Y6" i="62" s="1"/>
  <c r="Z6" i="62" s="1"/>
  <c r="T9" i="62"/>
  <c r="U9" i="62" s="1"/>
  <c r="X9" i="62"/>
  <c r="Y9" i="62" s="1"/>
  <c r="Z9" i="62" s="1"/>
  <c r="T11" i="62"/>
  <c r="J13" i="62"/>
  <c r="X19" i="62"/>
  <c r="Y19" i="62" s="1"/>
  <c r="Z19" i="62" s="1"/>
  <c r="N22" i="62"/>
  <c r="J23" i="62"/>
  <c r="L23" i="62" s="1"/>
  <c r="T12" i="62"/>
  <c r="U12" i="62" s="1"/>
  <c r="T13" i="62"/>
  <c r="U13" i="62" s="1"/>
  <c r="N20" i="62"/>
  <c r="O20" i="62" s="1"/>
  <c r="AF20" i="62" s="1"/>
  <c r="T24" i="62"/>
  <c r="U24" i="62" s="1"/>
  <c r="X28" i="62"/>
  <c r="Y28" i="62" s="1"/>
  <c r="Z28" i="62" s="1"/>
  <c r="X29" i="62"/>
  <c r="X30" i="62"/>
  <c r="X31" i="62"/>
  <c r="T5" i="62"/>
  <c r="U5" i="62" s="1"/>
  <c r="J6" i="62"/>
  <c r="L6" i="62" s="1"/>
  <c r="N17" i="62"/>
  <c r="N18" i="62"/>
  <c r="X25" i="62"/>
  <c r="Y25" i="62" s="1"/>
  <c r="Z25" i="62" s="1"/>
  <c r="T28" i="62"/>
  <c r="U28" i="62" s="1"/>
  <c r="J29" i="62"/>
  <c r="L29" i="62" s="1"/>
  <c r="J30" i="62"/>
  <c r="L30" i="62" s="1"/>
  <c r="J31" i="62"/>
  <c r="L31" i="62" s="1"/>
  <c r="N4" i="62"/>
  <c r="X8" i="62"/>
  <c r="Y8" i="62" s="1"/>
  <c r="Z8" i="62" s="1"/>
  <c r="X11" i="62"/>
  <c r="Y11" i="62" s="1"/>
  <c r="Z11" i="62" s="1"/>
  <c r="N5" i="62"/>
  <c r="T8" i="62"/>
  <c r="U8" i="62" s="1"/>
  <c r="X10" i="62"/>
  <c r="Y10" i="62" s="1"/>
  <c r="Z10" i="62" s="1"/>
  <c r="J12" i="62"/>
  <c r="L12" i="62" s="1"/>
  <c r="O12" i="62" s="1"/>
  <c r="AF12" i="62" s="1"/>
  <c r="T14" i="62"/>
  <c r="U14" i="62" s="1"/>
  <c r="J15" i="62"/>
  <c r="L15" i="62" s="1"/>
  <c r="X20" i="62"/>
  <c r="Y20" i="62" s="1"/>
  <c r="Z20" i="62" s="1"/>
  <c r="N28" i="62"/>
  <c r="X18" i="62"/>
  <c r="Y18" i="62" s="1"/>
  <c r="Z18" i="62" s="1"/>
  <c r="T6" i="62"/>
  <c r="U6" i="62" s="1"/>
  <c r="X12" i="62"/>
  <c r="Y12" i="62" s="1"/>
  <c r="Z12" i="62" s="1"/>
  <c r="T17" i="62"/>
  <c r="U17" i="62" s="1"/>
  <c r="X17" i="62"/>
  <c r="Y17" i="62" s="1"/>
  <c r="Z17" i="62" s="1"/>
  <c r="T19" i="62"/>
  <c r="U19" i="62" s="1"/>
  <c r="U20" i="62"/>
  <c r="J21" i="62"/>
  <c r="L21" i="62" s="1"/>
  <c r="N25" i="62"/>
  <c r="N26" i="62"/>
  <c r="X4" i="62"/>
  <c r="Y4" i="62" s="1"/>
  <c r="Z4" i="62" s="1"/>
  <c r="U11" i="62"/>
  <c r="L13" i="62"/>
  <c r="X27" i="62"/>
  <c r="Y27" i="62" s="1"/>
  <c r="Z27" i="62" s="1"/>
  <c r="J5" i="62"/>
  <c r="L5" i="62" s="1"/>
  <c r="N8" i="62"/>
  <c r="N11" i="62"/>
  <c r="X13" i="62"/>
  <c r="Y13" i="62" s="1"/>
  <c r="Z13" i="62" s="1"/>
  <c r="U21" i="62"/>
  <c r="J22" i="62"/>
  <c r="L22" i="62" s="1"/>
  <c r="X23" i="62"/>
  <c r="Y23" i="62" s="1"/>
  <c r="Z23" i="62" s="1"/>
  <c r="X24" i="62"/>
  <c r="Y24" i="62" s="1"/>
  <c r="Z24" i="62" s="1"/>
  <c r="X26" i="62"/>
  <c r="Y26" i="62" s="1"/>
  <c r="Z26" i="62" s="1"/>
  <c r="J28" i="62"/>
  <c r="L28" i="62" s="1"/>
  <c r="O27" i="62"/>
  <c r="AF27" i="62" s="1"/>
  <c r="S29" i="62"/>
  <c r="R29" i="62"/>
  <c r="P30" i="62" s="1"/>
  <c r="Q29" i="62"/>
  <c r="Y16" i="62"/>
  <c r="Z16" i="62" s="1"/>
  <c r="U22" i="62"/>
  <c r="J25" i="62"/>
  <c r="L25" i="62" s="1"/>
  <c r="T26" i="62"/>
  <c r="U26" i="62" s="1"/>
  <c r="J16" i="62"/>
  <c r="L16" i="62" s="1"/>
  <c r="J24" i="62"/>
  <c r="L24" i="62" s="1"/>
  <c r="T18" i="62"/>
  <c r="U18" i="62" s="1"/>
  <c r="J7" i="62"/>
  <c r="L7" i="62" s="1"/>
  <c r="T10" i="62"/>
  <c r="U10" i="62" s="1"/>
  <c r="J11" i="62"/>
  <c r="L11" i="62" s="1"/>
  <c r="J19" i="62"/>
  <c r="L19" i="62" s="1"/>
  <c r="K27" i="60"/>
  <c r="K9" i="60"/>
  <c r="K11" i="60"/>
  <c r="K13" i="60"/>
  <c r="K15" i="60"/>
  <c r="K17" i="60"/>
  <c r="K19" i="60"/>
  <c r="K21" i="60"/>
  <c r="K23" i="60"/>
  <c r="K25" i="60"/>
  <c r="F16" i="60"/>
  <c r="F18" i="60"/>
  <c r="F24" i="60"/>
  <c r="F26" i="60"/>
  <c r="K6" i="60"/>
  <c r="K12" i="60"/>
  <c r="K14" i="60"/>
  <c r="K24" i="60"/>
  <c r="K26" i="60"/>
  <c r="F9" i="60"/>
  <c r="F11" i="60"/>
  <c r="F13" i="60"/>
  <c r="F15" i="60"/>
  <c r="F25" i="60"/>
  <c r="F5" i="60"/>
  <c r="K7" i="60"/>
  <c r="K5" i="60"/>
  <c r="K20" i="60"/>
  <c r="K22" i="60"/>
  <c r="F23" i="60"/>
  <c r="F19" i="60"/>
  <c r="F28" i="60"/>
  <c r="F21" i="60"/>
  <c r="K8" i="60"/>
  <c r="K10" i="60"/>
  <c r="F12" i="60"/>
  <c r="F14" i="60"/>
  <c r="F27" i="60"/>
  <c r="F17" i="60"/>
  <c r="F6" i="60"/>
  <c r="F10" i="60"/>
  <c r="F29" i="60"/>
  <c r="F8" i="60"/>
  <c r="F7" i="60"/>
  <c r="K16" i="60"/>
  <c r="K18" i="60"/>
  <c r="F20" i="60"/>
  <c r="F22" i="60"/>
  <c r="O9" i="62" l="1"/>
  <c r="AF9" i="62" s="1"/>
  <c r="O30" i="62"/>
  <c r="AF30" i="62" s="1"/>
  <c r="O14" i="62"/>
  <c r="AF14" i="62" s="1"/>
  <c r="O8" i="62"/>
  <c r="AF8" i="62" s="1"/>
  <c r="O10" i="62"/>
  <c r="AF10" i="62" s="1"/>
  <c r="O6" i="62"/>
  <c r="AF6" i="62" s="1"/>
  <c r="O21" i="62"/>
  <c r="AF21" i="62" s="1"/>
  <c r="O18" i="62"/>
  <c r="AF18" i="62" s="1"/>
  <c r="O24" i="62"/>
  <c r="AF24" i="62" s="1"/>
  <c r="O29" i="62"/>
  <c r="AF29" i="62" s="1"/>
  <c r="O23" i="62"/>
  <c r="AF23" i="62" s="1"/>
  <c r="AA10" i="62"/>
  <c r="O25" i="62"/>
  <c r="AF25" i="62" s="1"/>
  <c r="AA27" i="62"/>
  <c r="AB27" i="62" s="1"/>
  <c r="AD27" i="62" s="1"/>
  <c r="AB10" i="62"/>
  <c r="AD10" i="62" s="1"/>
  <c r="AA18" i="62"/>
  <c r="AB18" i="62" s="1"/>
  <c r="AD18" i="62" s="1"/>
  <c r="AA6" i="62"/>
  <c r="AA26" i="62"/>
  <c r="O11" i="62"/>
  <c r="AF11" i="62" s="1"/>
  <c r="AA24" i="62"/>
  <c r="AB24" i="62" s="1"/>
  <c r="AD24" i="62" s="1"/>
  <c r="O22" i="62"/>
  <c r="AF22" i="62" s="1"/>
  <c r="O7" i="62"/>
  <c r="AF7" i="62" s="1"/>
  <c r="AA28" i="62"/>
  <c r="AA19" i="62"/>
  <c r="U29" i="62"/>
  <c r="O15" i="62"/>
  <c r="AF15" i="62" s="1"/>
  <c r="AA22" i="62"/>
  <c r="AA15" i="62"/>
  <c r="AA9" i="62"/>
  <c r="AB9" i="62" s="1"/>
  <c r="AD9" i="62" s="1"/>
  <c r="AA13" i="62"/>
  <c r="AA21" i="62"/>
  <c r="AB21" i="62" s="1"/>
  <c r="AD21" i="62" s="1"/>
  <c r="O13" i="62"/>
  <c r="AF13" i="62" s="1"/>
  <c r="AA11" i="62"/>
  <c r="AA25" i="62"/>
  <c r="AA23" i="62"/>
  <c r="AA12" i="62"/>
  <c r="AB12" i="62" s="1"/>
  <c r="AD12" i="62" s="1"/>
  <c r="O16" i="62"/>
  <c r="AF16" i="62" s="1"/>
  <c r="AA5" i="62"/>
  <c r="AA17" i="62"/>
  <c r="AB17" i="62" s="1"/>
  <c r="AD17" i="62" s="1"/>
  <c r="O19" i="62"/>
  <c r="AF19" i="62" s="1"/>
  <c r="AA16" i="62"/>
  <c r="AA20" i="62"/>
  <c r="AB20" i="62" s="1"/>
  <c r="AD20" i="62" s="1"/>
  <c r="AA14" i="62"/>
  <c r="AB14" i="62" s="1"/>
  <c r="AD14" i="62" s="1"/>
  <c r="AA4" i="62"/>
  <c r="AA8" i="62"/>
  <c r="AB8" i="62" s="1"/>
  <c r="AD8" i="62" s="1"/>
  <c r="O26" i="62"/>
  <c r="AF26" i="62" s="1"/>
  <c r="O4" i="62"/>
  <c r="AF4" i="62" s="1"/>
  <c r="O31" i="62"/>
  <c r="Y29" i="62"/>
  <c r="Z29" i="62" s="1"/>
  <c r="AA29" i="62" s="1"/>
  <c r="AB6" i="62"/>
  <c r="AD6" i="62" s="1"/>
  <c r="O28" i="62"/>
  <c r="AF28" i="62" s="1"/>
  <c r="O5" i="62"/>
  <c r="AF5" i="62" s="1"/>
  <c r="S30" i="62"/>
  <c r="U30" i="62" s="1"/>
  <c r="R30" i="62"/>
  <c r="P31" i="62" s="1"/>
  <c r="Q30" i="62"/>
  <c r="Y30" i="62" s="1"/>
  <c r="Z30" i="62" s="1"/>
  <c r="AA30" i="62" s="1"/>
  <c r="AB30" i="62" s="1"/>
  <c r="AD30" i="62" s="1"/>
  <c r="AB29" i="62" l="1"/>
  <c r="AD29" i="62" s="1"/>
  <c r="AB23" i="62"/>
  <c r="AD23" i="62" s="1"/>
  <c r="AB11" i="62"/>
  <c r="AD11" i="62" s="1"/>
  <c r="AB13" i="62"/>
  <c r="AD13" i="62" s="1"/>
  <c r="AB15" i="62"/>
  <c r="AD15" i="62" s="1"/>
  <c r="AB19" i="62"/>
  <c r="AD19" i="62" s="1"/>
  <c r="AB25" i="62"/>
  <c r="AD25" i="62" s="1"/>
  <c r="AB7" i="62"/>
  <c r="AD7" i="62" s="1"/>
  <c r="AB16" i="62"/>
  <c r="AD16" i="62" s="1"/>
  <c r="AB22" i="62"/>
  <c r="AD22" i="62" s="1"/>
  <c r="AB4" i="62"/>
  <c r="AD4" i="62" s="1"/>
  <c r="AB26" i="62"/>
  <c r="AD26" i="62" s="1"/>
  <c r="AB5" i="62"/>
  <c r="AD5" i="62" s="1"/>
  <c r="AB28" i="62"/>
  <c r="AD28" i="62" s="1"/>
  <c r="S31" i="62"/>
  <c r="U31" i="62" s="1"/>
  <c r="R31" i="62"/>
  <c r="Q31" i="62"/>
  <c r="Y31" i="62" s="1"/>
  <c r="Z31" i="62" s="1"/>
  <c r="AA31" i="62" s="1"/>
  <c r="AB31" i="62" s="1"/>
  <c r="AD31" i="62" s="1"/>
  <c r="Q39" i="36" l="1"/>
  <c r="P39" i="36"/>
  <c r="O39" i="36"/>
  <c r="V39" i="36" s="1"/>
  <c r="N39" i="36"/>
  <c r="M39" i="36"/>
  <c r="L39" i="36"/>
  <c r="S39" i="36" s="1"/>
  <c r="K39" i="36"/>
  <c r="R39" i="36" s="1"/>
  <c r="Q38" i="36"/>
  <c r="P38" i="36"/>
  <c r="O38" i="36"/>
  <c r="V38" i="36" s="1"/>
  <c r="N38" i="36"/>
  <c r="M38" i="36"/>
  <c r="T38" i="36" s="1"/>
  <c r="L38" i="36"/>
  <c r="K38" i="36"/>
  <c r="R38" i="36" s="1"/>
  <c r="Q37" i="36"/>
  <c r="P37" i="36"/>
  <c r="W38" i="36" s="1"/>
  <c r="O37" i="36"/>
  <c r="N37" i="36"/>
  <c r="M37" i="36"/>
  <c r="L37" i="36"/>
  <c r="S37" i="36" s="1"/>
  <c r="K37" i="36"/>
  <c r="R37" i="36" s="1"/>
  <c r="Q36" i="36"/>
  <c r="X36" i="36" s="1"/>
  <c r="P36" i="36"/>
  <c r="W36" i="36" s="1"/>
  <c r="O36" i="36"/>
  <c r="N36" i="36"/>
  <c r="U37" i="36" s="1"/>
  <c r="M36" i="36"/>
  <c r="L36" i="36"/>
  <c r="K36" i="36"/>
  <c r="R36" i="36" s="1"/>
  <c r="Q35" i="36"/>
  <c r="X35" i="36" s="1"/>
  <c r="P35" i="36"/>
  <c r="W35" i="36" s="1"/>
  <c r="O35" i="36"/>
  <c r="V35" i="36" s="1"/>
  <c r="N35" i="36"/>
  <c r="M35" i="36"/>
  <c r="T35" i="36" s="1"/>
  <c r="L35" i="36"/>
  <c r="K35" i="36"/>
  <c r="T34" i="36"/>
  <c r="Q34" i="36"/>
  <c r="P34" i="36"/>
  <c r="O34" i="36"/>
  <c r="N34" i="36"/>
  <c r="U34" i="36" s="1"/>
  <c r="M34" i="36"/>
  <c r="L34" i="36"/>
  <c r="K34" i="36"/>
  <c r="S33" i="36"/>
  <c r="Q33" i="36"/>
  <c r="P33" i="36"/>
  <c r="W34" i="36" s="1"/>
  <c r="O33" i="36"/>
  <c r="V33" i="36" s="1"/>
  <c r="N33" i="36"/>
  <c r="M33" i="36"/>
  <c r="L33" i="36"/>
  <c r="K33" i="36"/>
  <c r="R33" i="36" s="1"/>
  <c r="Q32" i="36"/>
  <c r="X32" i="36" s="1"/>
  <c r="P32" i="36"/>
  <c r="O32" i="36"/>
  <c r="V32" i="36" s="1"/>
  <c r="N32" i="36"/>
  <c r="M32" i="36"/>
  <c r="L32" i="36"/>
  <c r="K32" i="36"/>
  <c r="R32" i="36" s="1"/>
  <c r="V31" i="36"/>
  <c r="Q31" i="36"/>
  <c r="P31" i="36"/>
  <c r="W31" i="36" s="1"/>
  <c r="O31" i="36"/>
  <c r="N31" i="36"/>
  <c r="M31" i="36"/>
  <c r="L31" i="36"/>
  <c r="K31" i="36"/>
  <c r="U30" i="36"/>
  <c r="T30" i="36"/>
  <c r="Q30" i="36"/>
  <c r="X30" i="36" s="1"/>
  <c r="P30" i="36"/>
  <c r="O30" i="36"/>
  <c r="N30" i="36"/>
  <c r="M30" i="36"/>
  <c r="L30" i="36"/>
  <c r="K30" i="36"/>
  <c r="S29" i="36"/>
  <c r="R29" i="36"/>
  <c r="Q29" i="36"/>
  <c r="P29" i="36"/>
  <c r="O29" i="36"/>
  <c r="N29" i="36"/>
  <c r="M29" i="36"/>
  <c r="L29" i="36"/>
  <c r="K29" i="36"/>
  <c r="X28" i="36"/>
  <c r="Q28" i="36"/>
  <c r="P28" i="36"/>
  <c r="O28" i="36"/>
  <c r="N28" i="36"/>
  <c r="M28" i="36"/>
  <c r="L28" i="36"/>
  <c r="K28" i="36"/>
  <c r="W27" i="36"/>
  <c r="Q27" i="36"/>
  <c r="P27" i="36"/>
  <c r="O27" i="36"/>
  <c r="V27" i="36" s="1"/>
  <c r="N27" i="36"/>
  <c r="M27" i="36"/>
  <c r="L27" i="36"/>
  <c r="K27" i="36"/>
  <c r="R27" i="36" s="1"/>
  <c r="Q26" i="36"/>
  <c r="P26" i="36"/>
  <c r="W26" i="36" s="1"/>
  <c r="O26" i="36"/>
  <c r="N26" i="36"/>
  <c r="U26" i="36" s="1"/>
  <c r="M26" i="36"/>
  <c r="T26" i="36" s="1"/>
  <c r="L26" i="36"/>
  <c r="S26" i="36" s="1"/>
  <c r="K26" i="36"/>
  <c r="Q25" i="36"/>
  <c r="X25" i="36" s="1"/>
  <c r="P25" i="36"/>
  <c r="O25" i="36"/>
  <c r="N25" i="36"/>
  <c r="U25" i="36" s="1"/>
  <c r="M25" i="36"/>
  <c r="L25" i="36"/>
  <c r="S25" i="36" s="1"/>
  <c r="K25" i="36"/>
  <c r="R25" i="36" s="1"/>
  <c r="Q24" i="36"/>
  <c r="X24" i="36" s="1"/>
  <c r="P24" i="36"/>
  <c r="O24" i="36"/>
  <c r="N24" i="36"/>
  <c r="M24" i="36"/>
  <c r="T24" i="36" s="1"/>
  <c r="L24" i="36"/>
  <c r="K24" i="36"/>
  <c r="R24" i="36" s="1"/>
  <c r="Q23" i="36"/>
  <c r="P23" i="36"/>
  <c r="W23" i="36" s="1"/>
  <c r="O23" i="36"/>
  <c r="V23" i="36" s="1"/>
  <c r="N23" i="36"/>
  <c r="U23" i="36" s="1"/>
  <c r="M23" i="36"/>
  <c r="L23" i="36"/>
  <c r="K23" i="36"/>
  <c r="U22" i="36"/>
  <c r="T22" i="36"/>
  <c r="Q22" i="36"/>
  <c r="P22" i="36"/>
  <c r="O22" i="36"/>
  <c r="V22" i="36" s="1"/>
  <c r="N22" i="36"/>
  <c r="M22" i="36"/>
  <c r="L22" i="36"/>
  <c r="K22" i="36"/>
  <c r="R22" i="36" s="1"/>
  <c r="R21" i="36"/>
  <c r="Q21" i="36"/>
  <c r="X21" i="36" s="1"/>
  <c r="P21" i="36"/>
  <c r="O21" i="36"/>
  <c r="N21" i="36"/>
  <c r="M21" i="36"/>
  <c r="L21" i="36"/>
  <c r="S21" i="36" s="1"/>
  <c r="K21" i="36"/>
  <c r="Q20" i="36"/>
  <c r="X20" i="36" s="1"/>
  <c r="P20" i="36"/>
  <c r="W20" i="36" s="1"/>
  <c r="O20" i="36"/>
  <c r="N20" i="36"/>
  <c r="M20" i="36"/>
  <c r="L20" i="36"/>
  <c r="S20" i="36" s="1"/>
  <c r="K20" i="36"/>
  <c r="W19" i="36"/>
  <c r="V19" i="36"/>
  <c r="Q19" i="36"/>
  <c r="X19" i="36" s="1"/>
  <c r="P19" i="36"/>
  <c r="O19" i="36"/>
  <c r="N19" i="36"/>
  <c r="M19" i="36"/>
  <c r="T19" i="36" s="1"/>
  <c r="L19" i="36"/>
  <c r="K19" i="36"/>
  <c r="U18" i="36"/>
  <c r="T18" i="36"/>
  <c r="Q18" i="36"/>
  <c r="P18" i="36"/>
  <c r="O18" i="36"/>
  <c r="N18" i="36"/>
  <c r="M18" i="36"/>
  <c r="L18" i="36"/>
  <c r="K18" i="36"/>
  <c r="S17" i="36"/>
  <c r="Q17" i="36"/>
  <c r="P17" i="36"/>
  <c r="O17" i="36"/>
  <c r="N17" i="36"/>
  <c r="M17" i="36"/>
  <c r="L17" i="36"/>
  <c r="K17" i="36"/>
  <c r="R17" i="36" s="1"/>
  <c r="Q16" i="36"/>
  <c r="X16" i="36" s="1"/>
  <c r="P16" i="36"/>
  <c r="O16" i="36"/>
  <c r="V16" i="36" s="1"/>
  <c r="N16" i="36"/>
  <c r="M16" i="36"/>
  <c r="L16" i="36"/>
  <c r="K16" i="36"/>
  <c r="R16" i="36" s="1"/>
  <c r="Q15" i="36"/>
  <c r="P15" i="36"/>
  <c r="W15" i="36" s="1"/>
  <c r="O15" i="36"/>
  <c r="V15" i="36" s="1"/>
  <c r="N15" i="36"/>
  <c r="M15" i="36"/>
  <c r="L15" i="36"/>
  <c r="K15" i="36"/>
  <c r="Q14" i="36"/>
  <c r="X14" i="36" s="1"/>
  <c r="P14" i="36"/>
  <c r="O14" i="36"/>
  <c r="N14" i="36"/>
  <c r="U14" i="36" s="1"/>
  <c r="M14" i="36"/>
  <c r="T14" i="36" s="1"/>
  <c r="L14" i="36"/>
  <c r="K14" i="36"/>
  <c r="R13" i="36"/>
  <c r="Q13" i="36"/>
  <c r="P13" i="36"/>
  <c r="O13" i="36"/>
  <c r="N13" i="36"/>
  <c r="U13" i="36" s="1"/>
  <c r="M13" i="36"/>
  <c r="L13" i="36"/>
  <c r="S13" i="36" s="1"/>
  <c r="K13" i="36"/>
  <c r="Q12" i="36"/>
  <c r="P12" i="36"/>
  <c r="O12" i="36"/>
  <c r="N12" i="36"/>
  <c r="M12" i="36"/>
  <c r="L12" i="36"/>
  <c r="K12" i="36"/>
  <c r="Q11" i="36"/>
  <c r="P11" i="36"/>
  <c r="W11" i="36" s="1"/>
  <c r="O11" i="36"/>
  <c r="V11" i="36" s="1"/>
  <c r="N11" i="36"/>
  <c r="M11" i="36"/>
  <c r="L11" i="36"/>
  <c r="K11" i="36"/>
  <c r="R11" i="36" s="1"/>
  <c r="T10" i="36"/>
  <c r="Q10" i="36"/>
  <c r="P10" i="36"/>
  <c r="W10" i="36" s="1"/>
  <c r="O10" i="36"/>
  <c r="N10" i="36"/>
  <c r="U10" i="36" s="1"/>
  <c r="M10" i="36"/>
  <c r="L10" i="36"/>
  <c r="S10" i="36" s="1"/>
  <c r="K10" i="36"/>
  <c r="S9" i="36"/>
  <c r="R9" i="36"/>
  <c r="Q9" i="36"/>
  <c r="X9" i="36" s="1"/>
  <c r="P9" i="36"/>
  <c r="O9" i="36"/>
  <c r="N9" i="36"/>
  <c r="M9" i="36"/>
  <c r="L9" i="36"/>
  <c r="K9" i="36"/>
  <c r="Q8" i="36"/>
  <c r="X8" i="36" s="1"/>
  <c r="P8" i="36"/>
  <c r="O8" i="36"/>
  <c r="N8" i="36"/>
  <c r="M8" i="36"/>
  <c r="T8" i="36" s="1"/>
  <c r="L8" i="36"/>
  <c r="K8" i="36"/>
  <c r="W7" i="36"/>
  <c r="V7" i="36"/>
  <c r="Q7" i="36"/>
  <c r="P7" i="36"/>
  <c r="O7" i="36"/>
  <c r="N7" i="36"/>
  <c r="U7" i="36" s="1"/>
  <c r="M7" i="36"/>
  <c r="L7" i="36"/>
  <c r="K7" i="36"/>
  <c r="U6" i="36"/>
  <c r="Q6" i="36"/>
  <c r="P6" i="36"/>
  <c r="O6" i="36"/>
  <c r="V6" i="36" s="1"/>
  <c r="N6" i="36"/>
  <c r="M6" i="36"/>
  <c r="T6" i="36" s="1"/>
  <c r="L6" i="36"/>
  <c r="S6" i="36" s="1"/>
  <c r="K6" i="36"/>
  <c r="R6" i="36" s="1"/>
  <c r="Q5" i="36"/>
  <c r="P5" i="36"/>
  <c r="O5" i="36"/>
  <c r="N5" i="36"/>
  <c r="M5" i="36"/>
  <c r="L5" i="36"/>
  <c r="K5" i="36"/>
  <c r="Q41" i="34"/>
  <c r="O41" i="34"/>
  <c r="W41" i="34" s="1"/>
  <c r="N41" i="34"/>
  <c r="V41" i="34" s="1"/>
  <c r="M41" i="34"/>
  <c r="U41" i="34" s="1"/>
  <c r="L41" i="34"/>
  <c r="T41" i="34" s="1"/>
  <c r="AA41" i="34" s="1"/>
  <c r="K41" i="34"/>
  <c r="S41" i="34" s="1"/>
  <c r="Z41" i="34" s="1"/>
  <c r="J41" i="34"/>
  <c r="R41" i="34" s="1"/>
  <c r="I41" i="34"/>
  <c r="S40" i="34"/>
  <c r="O40" i="34"/>
  <c r="W40" i="34" s="1"/>
  <c r="N40" i="34"/>
  <c r="V40" i="34" s="1"/>
  <c r="M40" i="34"/>
  <c r="U40" i="34" s="1"/>
  <c r="L40" i="34"/>
  <c r="T40" i="34" s="1"/>
  <c r="K40" i="34"/>
  <c r="J40" i="34"/>
  <c r="R40" i="34" s="1"/>
  <c r="I40" i="34"/>
  <c r="Q40" i="34" s="1"/>
  <c r="X40" i="34" s="1"/>
  <c r="W39" i="34"/>
  <c r="AD39" i="34" s="1"/>
  <c r="S39" i="34"/>
  <c r="Z40" i="34" s="1"/>
  <c r="O39" i="34"/>
  <c r="N39" i="34"/>
  <c r="V39" i="34" s="1"/>
  <c r="AC39" i="34" s="1"/>
  <c r="M39" i="34"/>
  <c r="U39" i="34" s="1"/>
  <c r="L39" i="34"/>
  <c r="T39" i="34" s="1"/>
  <c r="K39" i="34"/>
  <c r="J39" i="34"/>
  <c r="R39" i="34" s="1"/>
  <c r="I39" i="34"/>
  <c r="Q39" i="34" s="1"/>
  <c r="U38" i="34"/>
  <c r="O38" i="34"/>
  <c r="W38" i="34" s="1"/>
  <c r="N38" i="34"/>
  <c r="V38" i="34" s="1"/>
  <c r="M38" i="34"/>
  <c r="L38" i="34"/>
  <c r="T38" i="34" s="1"/>
  <c r="AA38" i="34" s="1"/>
  <c r="K38" i="34"/>
  <c r="S38" i="34" s="1"/>
  <c r="Z38" i="34" s="1"/>
  <c r="J38" i="34"/>
  <c r="R38" i="34" s="1"/>
  <c r="I38" i="34"/>
  <c r="Q38" i="34" s="1"/>
  <c r="O37" i="34"/>
  <c r="W37" i="34" s="1"/>
  <c r="AD37" i="34" s="1"/>
  <c r="N37" i="34"/>
  <c r="V37" i="34" s="1"/>
  <c r="M37" i="34"/>
  <c r="U37" i="34" s="1"/>
  <c r="L37" i="34"/>
  <c r="T37" i="34" s="1"/>
  <c r="K37" i="34"/>
  <c r="S37" i="34" s="1"/>
  <c r="J37" i="34"/>
  <c r="R37" i="34" s="1"/>
  <c r="Y37" i="34" s="1"/>
  <c r="I37" i="34"/>
  <c r="Q37" i="34" s="1"/>
  <c r="W36" i="34"/>
  <c r="AD36" i="34" s="1"/>
  <c r="R36" i="34"/>
  <c r="O36" i="34"/>
  <c r="N36" i="34"/>
  <c r="V36" i="34" s="1"/>
  <c r="AC36" i="34" s="1"/>
  <c r="M36" i="34"/>
  <c r="U36" i="34" s="1"/>
  <c r="AB36" i="34" s="1"/>
  <c r="L36" i="34"/>
  <c r="T36" i="34" s="1"/>
  <c r="AA36" i="34" s="1"/>
  <c r="K36" i="34"/>
  <c r="S36" i="34" s="1"/>
  <c r="J36" i="34"/>
  <c r="I36" i="34"/>
  <c r="Q36" i="34" s="1"/>
  <c r="W35" i="34"/>
  <c r="T35" i="34"/>
  <c r="R35" i="34"/>
  <c r="O35" i="34"/>
  <c r="N35" i="34"/>
  <c r="V35" i="34" s="1"/>
  <c r="M35" i="34"/>
  <c r="U35" i="34" s="1"/>
  <c r="L35" i="34"/>
  <c r="K35" i="34"/>
  <c r="S35" i="34" s="1"/>
  <c r="J35" i="34"/>
  <c r="I35" i="34"/>
  <c r="Q35" i="34" s="1"/>
  <c r="V34" i="34"/>
  <c r="O34" i="34"/>
  <c r="W34" i="34" s="1"/>
  <c r="N34" i="34"/>
  <c r="M34" i="34"/>
  <c r="U34" i="34" s="1"/>
  <c r="L34" i="34"/>
  <c r="T34" i="34" s="1"/>
  <c r="AA34" i="34" s="1"/>
  <c r="K34" i="34"/>
  <c r="S34" i="34" s="1"/>
  <c r="J34" i="34"/>
  <c r="R34" i="34" s="1"/>
  <c r="I34" i="34"/>
  <c r="Q34" i="34" s="1"/>
  <c r="X34" i="34" s="1"/>
  <c r="V33" i="34"/>
  <c r="U33" i="34"/>
  <c r="Q33" i="34"/>
  <c r="O33" i="34"/>
  <c r="W33" i="34" s="1"/>
  <c r="AD33" i="34" s="1"/>
  <c r="N33" i="34"/>
  <c r="M33" i="34"/>
  <c r="L33" i="34"/>
  <c r="T33" i="34" s="1"/>
  <c r="K33" i="34"/>
  <c r="S33" i="34" s="1"/>
  <c r="J33" i="34"/>
  <c r="R33" i="34" s="1"/>
  <c r="Y33" i="34" s="1"/>
  <c r="I33" i="34"/>
  <c r="Y32" i="34"/>
  <c r="R32" i="34"/>
  <c r="O32" i="34"/>
  <c r="W32" i="34" s="1"/>
  <c r="N32" i="34"/>
  <c r="V32" i="34" s="1"/>
  <c r="M32" i="34"/>
  <c r="U32" i="34" s="1"/>
  <c r="L32" i="34"/>
  <c r="T32" i="34" s="1"/>
  <c r="AA32" i="34" s="1"/>
  <c r="K32" i="34"/>
  <c r="S32" i="34" s="1"/>
  <c r="J32" i="34"/>
  <c r="I32" i="34"/>
  <c r="Q32" i="34" s="1"/>
  <c r="U31" i="34"/>
  <c r="O31" i="34"/>
  <c r="W31" i="34" s="1"/>
  <c r="N31" i="34"/>
  <c r="V31" i="34" s="1"/>
  <c r="AC31" i="34" s="1"/>
  <c r="M31" i="34"/>
  <c r="L31" i="34"/>
  <c r="T31" i="34" s="1"/>
  <c r="K31" i="34"/>
  <c r="S31" i="34" s="1"/>
  <c r="J31" i="34"/>
  <c r="R31" i="34" s="1"/>
  <c r="I31" i="34"/>
  <c r="Q31" i="34" s="1"/>
  <c r="X31" i="34" s="1"/>
  <c r="T30" i="34"/>
  <c r="O30" i="34"/>
  <c r="W30" i="34" s="1"/>
  <c r="N30" i="34"/>
  <c r="V30" i="34" s="1"/>
  <c r="M30" i="34"/>
  <c r="U30" i="34" s="1"/>
  <c r="L30" i="34"/>
  <c r="K30" i="34"/>
  <c r="S30" i="34" s="1"/>
  <c r="Z30" i="34" s="1"/>
  <c r="J30" i="34"/>
  <c r="R30" i="34" s="1"/>
  <c r="I30" i="34"/>
  <c r="Q30" i="34" s="1"/>
  <c r="W29" i="34"/>
  <c r="R29" i="34"/>
  <c r="O29" i="34"/>
  <c r="N29" i="34"/>
  <c r="V29" i="34" s="1"/>
  <c r="AC29" i="34" s="1"/>
  <c r="M29" i="34"/>
  <c r="U29" i="34" s="1"/>
  <c r="AB29" i="34" s="1"/>
  <c r="L29" i="34"/>
  <c r="T29" i="34" s="1"/>
  <c r="K29" i="34"/>
  <c r="S29" i="34" s="1"/>
  <c r="Z29" i="34" s="1"/>
  <c r="J29" i="34"/>
  <c r="I29" i="34"/>
  <c r="Q29" i="34" s="1"/>
  <c r="V28" i="34"/>
  <c r="U28" i="34"/>
  <c r="O28" i="34"/>
  <c r="W28" i="34" s="1"/>
  <c r="N28" i="34"/>
  <c r="M28" i="34"/>
  <c r="L28" i="34"/>
  <c r="T28" i="34" s="1"/>
  <c r="AA28" i="34" s="1"/>
  <c r="K28" i="34"/>
  <c r="S28" i="34" s="1"/>
  <c r="J28" i="34"/>
  <c r="R28" i="34" s="1"/>
  <c r="I28" i="34"/>
  <c r="Q28" i="34" s="1"/>
  <c r="W27" i="34"/>
  <c r="T27" i="34"/>
  <c r="Q27" i="34"/>
  <c r="O27" i="34"/>
  <c r="N27" i="34"/>
  <c r="V27" i="34" s="1"/>
  <c r="AC28" i="34" s="1"/>
  <c r="M27" i="34"/>
  <c r="U27" i="34" s="1"/>
  <c r="L27" i="34"/>
  <c r="K27" i="34"/>
  <c r="S27" i="34" s="1"/>
  <c r="Z27" i="34" s="1"/>
  <c r="J27" i="34"/>
  <c r="R27" i="34" s="1"/>
  <c r="Y27" i="34" s="1"/>
  <c r="I27" i="34"/>
  <c r="W26" i="34"/>
  <c r="R26" i="34"/>
  <c r="O26" i="34"/>
  <c r="N26" i="34"/>
  <c r="V26" i="34" s="1"/>
  <c r="M26" i="34"/>
  <c r="U26" i="34" s="1"/>
  <c r="L26" i="34"/>
  <c r="T26" i="34" s="1"/>
  <c r="K26" i="34"/>
  <c r="S26" i="34" s="1"/>
  <c r="J26" i="34"/>
  <c r="I26" i="34"/>
  <c r="Q26" i="34" s="1"/>
  <c r="T25" i="34"/>
  <c r="Q25" i="34"/>
  <c r="O25" i="34"/>
  <c r="W25" i="34" s="1"/>
  <c r="N25" i="34"/>
  <c r="V25" i="34" s="1"/>
  <c r="M25" i="34"/>
  <c r="U25" i="34" s="1"/>
  <c r="L25" i="34"/>
  <c r="K25" i="34"/>
  <c r="S25" i="34" s="1"/>
  <c r="J25" i="34"/>
  <c r="R25" i="34" s="1"/>
  <c r="I25" i="34"/>
  <c r="R24" i="34"/>
  <c r="O24" i="34"/>
  <c r="W24" i="34" s="1"/>
  <c r="N24" i="34"/>
  <c r="V24" i="34" s="1"/>
  <c r="AC25" i="34" s="1"/>
  <c r="M24" i="34"/>
  <c r="U24" i="34" s="1"/>
  <c r="L24" i="34"/>
  <c r="T24" i="34" s="1"/>
  <c r="AA25" i="34" s="1"/>
  <c r="K24" i="34"/>
  <c r="S24" i="34" s="1"/>
  <c r="J24" i="34"/>
  <c r="I24" i="34"/>
  <c r="Q24" i="34" s="1"/>
  <c r="X24" i="34" s="1"/>
  <c r="V23" i="34"/>
  <c r="U23" i="34"/>
  <c r="Q23" i="34"/>
  <c r="O23" i="34"/>
  <c r="W23" i="34" s="1"/>
  <c r="N23" i="34"/>
  <c r="M23" i="34"/>
  <c r="L23" i="34"/>
  <c r="T23" i="34" s="1"/>
  <c r="K23" i="34"/>
  <c r="S23" i="34" s="1"/>
  <c r="J23" i="34"/>
  <c r="R23" i="34" s="1"/>
  <c r="Y24" i="34" s="1"/>
  <c r="I23" i="34"/>
  <c r="S22" i="34"/>
  <c r="O22" i="34"/>
  <c r="W22" i="34" s="1"/>
  <c r="N22" i="34"/>
  <c r="V22" i="34" s="1"/>
  <c r="M22" i="34"/>
  <c r="U22" i="34" s="1"/>
  <c r="L22" i="34"/>
  <c r="T22" i="34" s="1"/>
  <c r="AA22" i="34" s="1"/>
  <c r="K22" i="34"/>
  <c r="J22" i="34"/>
  <c r="R22" i="34" s="1"/>
  <c r="I22" i="34"/>
  <c r="Q22" i="34" s="1"/>
  <c r="W21" i="34"/>
  <c r="U21" i="34"/>
  <c r="R21" i="34"/>
  <c r="O21" i="34"/>
  <c r="N21" i="34"/>
  <c r="V21" i="34" s="1"/>
  <c r="M21" i="34"/>
  <c r="L21" i="34"/>
  <c r="T21" i="34" s="1"/>
  <c r="K21" i="34"/>
  <c r="S21" i="34" s="1"/>
  <c r="Z22" i="34" s="1"/>
  <c r="J21" i="34"/>
  <c r="I21" i="34"/>
  <c r="Q21" i="34" s="1"/>
  <c r="O20" i="34"/>
  <c r="W20" i="34" s="1"/>
  <c r="N20" i="34"/>
  <c r="V20" i="34" s="1"/>
  <c r="M20" i="34"/>
  <c r="U20" i="34" s="1"/>
  <c r="L20" i="34"/>
  <c r="T20" i="34" s="1"/>
  <c r="AA20" i="34" s="1"/>
  <c r="K20" i="34"/>
  <c r="S20" i="34" s="1"/>
  <c r="J20" i="34"/>
  <c r="R20" i="34" s="1"/>
  <c r="I20" i="34"/>
  <c r="Q20" i="34" s="1"/>
  <c r="W19" i="34"/>
  <c r="T19" i="34"/>
  <c r="Q19" i="34"/>
  <c r="O19" i="34"/>
  <c r="N19" i="34"/>
  <c r="V19" i="34" s="1"/>
  <c r="M19" i="34"/>
  <c r="U19" i="34" s="1"/>
  <c r="L19" i="34"/>
  <c r="K19" i="34"/>
  <c r="S19" i="34" s="1"/>
  <c r="Z19" i="34" s="1"/>
  <c r="J19" i="34"/>
  <c r="R19" i="34" s="1"/>
  <c r="Y19" i="34" s="1"/>
  <c r="I19" i="34"/>
  <c r="W18" i="34"/>
  <c r="AD18" i="34" s="1"/>
  <c r="T18" i="34"/>
  <c r="Q18" i="34"/>
  <c r="O18" i="34"/>
  <c r="N18" i="34"/>
  <c r="V18" i="34" s="1"/>
  <c r="M18" i="34"/>
  <c r="U18" i="34" s="1"/>
  <c r="L18" i="34"/>
  <c r="K18" i="34"/>
  <c r="S18" i="34" s="1"/>
  <c r="J18" i="34"/>
  <c r="R18" i="34" s="1"/>
  <c r="I18" i="34"/>
  <c r="W17" i="34"/>
  <c r="U17" i="34"/>
  <c r="T17" i="34"/>
  <c r="AA17" i="34" s="1"/>
  <c r="Q17" i="34"/>
  <c r="O17" i="34"/>
  <c r="N17" i="34"/>
  <c r="V17" i="34" s="1"/>
  <c r="M17" i="34"/>
  <c r="L17" i="34"/>
  <c r="K17" i="34"/>
  <c r="S17" i="34" s="1"/>
  <c r="J17" i="34"/>
  <c r="R17" i="34" s="1"/>
  <c r="I17" i="34"/>
  <c r="T16" i="34"/>
  <c r="Q16" i="34"/>
  <c r="O16" i="34"/>
  <c r="W16" i="34" s="1"/>
  <c r="AD17" i="34" s="1"/>
  <c r="N16" i="34"/>
  <c r="V16" i="34" s="1"/>
  <c r="M16" i="34"/>
  <c r="U16" i="34" s="1"/>
  <c r="AB17" i="34" s="1"/>
  <c r="L16" i="34"/>
  <c r="K16" i="34"/>
  <c r="S16" i="34" s="1"/>
  <c r="J16" i="34"/>
  <c r="R16" i="34" s="1"/>
  <c r="Y17" i="34" s="1"/>
  <c r="I16" i="34"/>
  <c r="W15" i="34"/>
  <c r="V15" i="34"/>
  <c r="U15" i="34"/>
  <c r="Q15" i="34"/>
  <c r="X16" i="34" s="1"/>
  <c r="O15" i="34"/>
  <c r="N15" i="34"/>
  <c r="M15" i="34"/>
  <c r="L15" i="34"/>
  <c r="T15" i="34" s="1"/>
  <c r="K15" i="34"/>
  <c r="S15" i="34" s="1"/>
  <c r="J15" i="34"/>
  <c r="R15" i="34" s="1"/>
  <c r="I15" i="34"/>
  <c r="V14" i="34"/>
  <c r="O14" i="34"/>
  <c r="W14" i="34" s="1"/>
  <c r="AD15" i="34" s="1"/>
  <c r="N14" i="34"/>
  <c r="M14" i="34"/>
  <c r="U14" i="34" s="1"/>
  <c r="L14" i="34"/>
  <c r="T14" i="34" s="1"/>
  <c r="K14" i="34"/>
  <c r="S14" i="34" s="1"/>
  <c r="Z14" i="34" s="1"/>
  <c r="J14" i="34"/>
  <c r="R14" i="34" s="1"/>
  <c r="I14" i="34"/>
  <c r="Q14" i="34" s="1"/>
  <c r="U13" i="34"/>
  <c r="Q13" i="34"/>
  <c r="O13" i="34"/>
  <c r="W13" i="34" s="1"/>
  <c r="N13" i="34"/>
  <c r="V13" i="34" s="1"/>
  <c r="AC14" i="34" s="1"/>
  <c r="M13" i="34"/>
  <c r="L13" i="34"/>
  <c r="T13" i="34" s="1"/>
  <c r="K13" i="34"/>
  <c r="S13" i="34" s="1"/>
  <c r="J13" i="34"/>
  <c r="R13" i="34" s="1"/>
  <c r="I13" i="34"/>
  <c r="V12" i="34"/>
  <c r="T12" i="34"/>
  <c r="R12" i="34"/>
  <c r="O12" i="34"/>
  <c r="W12" i="34" s="1"/>
  <c r="N12" i="34"/>
  <c r="M12" i="34"/>
  <c r="U12" i="34" s="1"/>
  <c r="AB12" i="34" s="1"/>
  <c r="L12" i="34"/>
  <c r="K12" i="34"/>
  <c r="S12" i="34" s="1"/>
  <c r="J12" i="34"/>
  <c r="I12" i="34"/>
  <c r="Q12" i="34" s="1"/>
  <c r="W11" i="34"/>
  <c r="T11" i="34"/>
  <c r="R11" i="34"/>
  <c r="Y11" i="34" s="1"/>
  <c r="O11" i="34"/>
  <c r="N11" i="34"/>
  <c r="V11" i="34" s="1"/>
  <c r="M11" i="34"/>
  <c r="U11" i="34" s="1"/>
  <c r="L11" i="34"/>
  <c r="K11" i="34"/>
  <c r="S11" i="34" s="1"/>
  <c r="J11" i="34"/>
  <c r="I11" i="34"/>
  <c r="Q11" i="34" s="1"/>
  <c r="W10" i="34"/>
  <c r="AD10" i="34" s="1"/>
  <c r="R10" i="34"/>
  <c r="O10" i="34"/>
  <c r="N10" i="34"/>
  <c r="V10" i="34" s="1"/>
  <c r="M10" i="34"/>
  <c r="U10" i="34" s="1"/>
  <c r="L10" i="34"/>
  <c r="T10" i="34" s="1"/>
  <c r="K10" i="34"/>
  <c r="S10" i="34" s="1"/>
  <c r="J10" i="34"/>
  <c r="I10" i="34"/>
  <c r="Q10" i="34" s="1"/>
  <c r="W9" i="34"/>
  <c r="U9" i="34"/>
  <c r="AB9" i="34" s="1"/>
  <c r="O9" i="34"/>
  <c r="N9" i="34"/>
  <c r="V9" i="34" s="1"/>
  <c r="M9" i="34"/>
  <c r="L9" i="34"/>
  <c r="T9" i="34" s="1"/>
  <c r="K9" i="34"/>
  <c r="S9" i="34" s="1"/>
  <c r="J9" i="34"/>
  <c r="R9" i="34" s="1"/>
  <c r="Y10" i="34" s="1"/>
  <c r="I9" i="34"/>
  <c r="Q9" i="34" s="1"/>
  <c r="V8" i="34"/>
  <c r="S8" i="34"/>
  <c r="R8" i="34"/>
  <c r="O8" i="34"/>
  <c r="W8" i="34" s="1"/>
  <c r="AD9" i="34" s="1"/>
  <c r="N8" i="34"/>
  <c r="M8" i="34"/>
  <c r="U8" i="34" s="1"/>
  <c r="L8" i="34"/>
  <c r="T8" i="34" s="1"/>
  <c r="K8" i="34"/>
  <c r="J8" i="34"/>
  <c r="I8" i="34"/>
  <c r="Q8" i="34" s="1"/>
  <c r="W7" i="34"/>
  <c r="S7" i="34"/>
  <c r="O7" i="34"/>
  <c r="N7" i="34"/>
  <c r="V7" i="34" s="1"/>
  <c r="AC7" i="34" s="1"/>
  <c r="M7" i="34"/>
  <c r="U7" i="34" s="1"/>
  <c r="AB7" i="34" s="1"/>
  <c r="L7" i="34"/>
  <c r="T7" i="34" s="1"/>
  <c r="AA7" i="34" s="1"/>
  <c r="K7" i="34"/>
  <c r="J7" i="34"/>
  <c r="R7" i="34" s="1"/>
  <c r="I7" i="34"/>
  <c r="Q7" i="34" s="1"/>
  <c r="V6" i="34"/>
  <c r="U6" i="34"/>
  <c r="S6" i="34"/>
  <c r="Z6" i="34" s="1"/>
  <c r="R6" i="34"/>
  <c r="O6" i="34"/>
  <c r="W6" i="34" s="1"/>
  <c r="N6" i="34"/>
  <c r="M6" i="34"/>
  <c r="L6" i="34"/>
  <c r="T6" i="34" s="1"/>
  <c r="K6" i="34"/>
  <c r="J6" i="34"/>
  <c r="I6" i="34"/>
  <c r="Q6" i="34" s="1"/>
  <c r="V5" i="34"/>
  <c r="S5" i="34"/>
  <c r="Q5" i="34"/>
  <c r="O5" i="34"/>
  <c r="W5" i="34" s="1"/>
  <c r="N5" i="34"/>
  <c r="M5" i="34"/>
  <c r="U5" i="34" s="1"/>
  <c r="AB6" i="34" s="1"/>
  <c r="L5" i="34"/>
  <c r="T5" i="34" s="1"/>
  <c r="K5" i="34"/>
  <c r="J5" i="34"/>
  <c r="R5" i="34" s="1"/>
  <c r="I5" i="34"/>
  <c r="G21" i="31"/>
  <c r="E21" i="31"/>
  <c r="C21" i="31"/>
  <c r="G20" i="31"/>
  <c r="E20" i="31"/>
  <c r="C20" i="31"/>
  <c r="G19" i="31"/>
  <c r="E19" i="31"/>
  <c r="C19" i="31"/>
  <c r="G18" i="31"/>
  <c r="E18" i="31"/>
  <c r="C18" i="31"/>
  <c r="G17" i="31"/>
  <c r="E17" i="31"/>
  <c r="C17" i="31"/>
  <c r="BX21" i="29"/>
  <c r="BT21" i="29"/>
  <c r="BS21" i="29"/>
  <c r="BO21" i="29"/>
  <c r="BN21" i="29"/>
  <c r="BJ21" i="29"/>
  <c r="BI21" i="29"/>
  <c r="BE21" i="29"/>
  <c r="BD21" i="29"/>
  <c r="AZ21" i="29"/>
  <c r="AY21" i="29"/>
  <c r="AU21" i="29"/>
  <c r="AT21" i="29"/>
  <c r="AP21" i="29"/>
  <c r="AO21" i="29"/>
  <c r="AK21" i="29"/>
  <c r="AJ21" i="29"/>
  <c r="AF21" i="29"/>
  <c r="AE21" i="29"/>
  <c r="AA21" i="29"/>
  <c r="Z21" i="29"/>
  <c r="V21" i="29"/>
  <c r="U21" i="29"/>
  <c r="Q21" i="29"/>
  <c r="P21" i="29"/>
  <c r="L21" i="29"/>
  <c r="K21" i="29"/>
  <c r="B21" i="29"/>
  <c r="BX20" i="29"/>
  <c r="BT20" i="29"/>
  <c r="BS20" i="29"/>
  <c r="BO20" i="29"/>
  <c r="BN20" i="29"/>
  <c r="BJ20" i="29"/>
  <c r="BI20" i="29"/>
  <c r="BE20" i="29"/>
  <c r="BD20" i="29"/>
  <c r="AZ20" i="29"/>
  <c r="AY20" i="29"/>
  <c r="AU20" i="29"/>
  <c r="AT20" i="29"/>
  <c r="AP20" i="29"/>
  <c r="AO20" i="29"/>
  <c r="AK20" i="29"/>
  <c r="AJ20" i="29"/>
  <c r="AF20" i="29"/>
  <c r="AE20" i="29"/>
  <c r="AA20" i="29"/>
  <c r="Z20" i="29"/>
  <c r="V20" i="29"/>
  <c r="U20" i="29"/>
  <c r="Q20" i="29"/>
  <c r="P20" i="29"/>
  <c r="L20" i="29"/>
  <c r="K20" i="29"/>
  <c r="B20" i="29"/>
  <c r="BX19" i="29"/>
  <c r="BT19" i="29"/>
  <c r="BS19" i="29"/>
  <c r="BO19" i="29"/>
  <c r="BN19" i="29"/>
  <c r="BJ19" i="29"/>
  <c r="BI19" i="29"/>
  <c r="BE19" i="29"/>
  <c r="BD19" i="29"/>
  <c r="AZ19" i="29"/>
  <c r="AY19" i="29"/>
  <c r="AU19" i="29"/>
  <c r="AT19" i="29"/>
  <c r="AP19" i="29"/>
  <c r="AO19" i="29"/>
  <c r="AK19" i="29"/>
  <c r="AJ19" i="29"/>
  <c r="AF19" i="29"/>
  <c r="AE19" i="29"/>
  <c r="AA19" i="29"/>
  <c r="Z19" i="29"/>
  <c r="V19" i="29"/>
  <c r="U19" i="29"/>
  <c r="Q19" i="29"/>
  <c r="P19" i="29"/>
  <c r="L19" i="29"/>
  <c r="K19" i="29"/>
  <c r="B19" i="29"/>
  <c r="BX18" i="29"/>
  <c r="BT18" i="29"/>
  <c r="BS18" i="29"/>
  <c r="BO18" i="29"/>
  <c r="BN18" i="29"/>
  <c r="BJ18" i="29"/>
  <c r="BI18" i="29"/>
  <c r="BE18" i="29"/>
  <c r="BD18" i="29"/>
  <c r="AZ18" i="29"/>
  <c r="AY18" i="29"/>
  <c r="AU18" i="29"/>
  <c r="AT18" i="29"/>
  <c r="AP18" i="29"/>
  <c r="AO18" i="29"/>
  <c r="AK18" i="29"/>
  <c r="AJ18" i="29"/>
  <c r="AF18" i="29"/>
  <c r="AE18" i="29"/>
  <c r="AA18" i="29"/>
  <c r="Z18" i="29"/>
  <c r="V18" i="29"/>
  <c r="U18" i="29"/>
  <c r="Q18" i="29"/>
  <c r="P18" i="29"/>
  <c r="L18" i="29"/>
  <c r="K18" i="29"/>
  <c r="B18" i="29"/>
  <c r="BX17" i="29"/>
  <c r="BQ17" i="29"/>
  <c r="BS17" i="29" s="1"/>
  <c r="BO17" i="29"/>
  <c r="BN17" i="29"/>
  <c r="BJ17" i="29"/>
  <c r="BI17" i="29"/>
  <c r="BE17" i="29"/>
  <c r="BD17" i="29"/>
  <c r="AZ17" i="29"/>
  <c r="AY17" i="29"/>
  <c r="AU17" i="29"/>
  <c r="AT17" i="29"/>
  <c r="AP17" i="29"/>
  <c r="AO17" i="29"/>
  <c r="AK17" i="29"/>
  <c r="AJ17" i="29"/>
  <c r="AF17" i="29"/>
  <c r="AE17" i="29"/>
  <c r="AA17" i="29"/>
  <c r="Z17" i="29"/>
  <c r="V17" i="29"/>
  <c r="U17" i="29"/>
  <c r="Q17" i="29"/>
  <c r="P17" i="29"/>
  <c r="L17" i="29"/>
  <c r="K17" i="29"/>
  <c r="B17" i="29"/>
  <c r="BX16" i="29"/>
  <c r="BT16" i="29"/>
  <c r="BS16" i="29"/>
  <c r="BO16" i="29"/>
  <c r="BN16" i="29"/>
  <c r="BJ16" i="29"/>
  <c r="BI16" i="29"/>
  <c r="BE16" i="29"/>
  <c r="BD16" i="29"/>
  <c r="AZ16" i="29"/>
  <c r="AY16" i="29"/>
  <c r="AU16" i="29"/>
  <c r="AT16" i="29"/>
  <c r="AP16" i="29"/>
  <c r="AO16" i="29"/>
  <c r="AK16" i="29"/>
  <c r="AJ16" i="29"/>
  <c r="AF16" i="29"/>
  <c r="AE16" i="29"/>
  <c r="AA16" i="29"/>
  <c r="Z16" i="29"/>
  <c r="V16" i="29"/>
  <c r="U16" i="29"/>
  <c r="Q16" i="29"/>
  <c r="P16" i="29"/>
  <c r="L16" i="29"/>
  <c r="K16" i="29"/>
  <c r="B16" i="29"/>
  <c r="BX15" i="29"/>
  <c r="BT15" i="29"/>
  <c r="BS15" i="29"/>
  <c r="BO15" i="29"/>
  <c r="BN15" i="29"/>
  <c r="BJ15" i="29"/>
  <c r="BI15" i="29"/>
  <c r="BE15" i="29"/>
  <c r="BD15" i="29"/>
  <c r="AZ15" i="29"/>
  <c r="AY15" i="29"/>
  <c r="AU15" i="29"/>
  <c r="AT15" i="29"/>
  <c r="AP15" i="29"/>
  <c r="AO15" i="29"/>
  <c r="AK15" i="29"/>
  <c r="AJ15" i="29"/>
  <c r="AF15" i="29"/>
  <c r="AE15" i="29"/>
  <c r="AA15" i="29"/>
  <c r="Z15" i="29"/>
  <c r="V15" i="29"/>
  <c r="U15" i="29"/>
  <c r="Q15" i="29"/>
  <c r="P15" i="29"/>
  <c r="L15" i="29"/>
  <c r="K15" i="29"/>
  <c r="B15" i="29"/>
  <c r="BX14" i="29"/>
  <c r="BT14" i="29"/>
  <c r="BS14" i="29"/>
  <c r="BO14" i="29"/>
  <c r="BN14" i="29"/>
  <c r="BJ14" i="29"/>
  <c r="BI14" i="29"/>
  <c r="BE14" i="29"/>
  <c r="BD14" i="29"/>
  <c r="AZ14" i="29"/>
  <c r="AY14" i="29"/>
  <c r="AU14" i="29"/>
  <c r="AT14" i="29"/>
  <c r="AP14" i="29"/>
  <c r="AO14" i="29"/>
  <c r="AK14" i="29"/>
  <c r="AJ14" i="29"/>
  <c r="AF14" i="29"/>
  <c r="AE14" i="29"/>
  <c r="AA14" i="29"/>
  <c r="Z14" i="29"/>
  <c r="V14" i="29"/>
  <c r="U14" i="29"/>
  <c r="Q14" i="29"/>
  <c r="P14" i="29"/>
  <c r="L14" i="29"/>
  <c r="K14" i="29"/>
  <c r="B14" i="29"/>
  <c r="BY13" i="29"/>
  <c r="BT13" i="29"/>
  <c r="BS13" i="29"/>
  <c r="BO13" i="29"/>
  <c r="BN13" i="29"/>
  <c r="BJ13" i="29"/>
  <c r="BI13" i="29"/>
  <c r="BE13" i="29"/>
  <c r="BD13" i="29"/>
  <c r="AZ13" i="29"/>
  <c r="AY13" i="29"/>
  <c r="AU13" i="29"/>
  <c r="AT13" i="29"/>
  <c r="AP13" i="29"/>
  <c r="AO13" i="29"/>
  <c r="AK13" i="29"/>
  <c r="AJ13" i="29"/>
  <c r="AF13" i="29"/>
  <c r="AE13" i="29"/>
  <c r="AA13" i="29"/>
  <c r="Z13" i="29"/>
  <c r="V13" i="29"/>
  <c r="U13" i="29"/>
  <c r="Q13" i="29"/>
  <c r="P13" i="29"/>
  <c r="L13" i="29"/>
  <c r="K13" i="29"/>
  <c r="B13" i="29"/>
  <c r="BY12" i="29"/>
  <c r="BT12" i="29"/>
  <c r="BS12" i="29"/>
  <c r="BO12" i="29"/>
  <c r="BN12" i="29"/>
  <c r="BJ12" i="29"/>
  <c r="BI12" i="29"/>
  <c r="BE12" i="29"/>
  <c r="BD12" i="29"/>
  <c r="AZ12" i="29"/>
  <c r="AY12" i="29"/>
  <c r="AU12" i="29"/>
  <c r="AT12" i="29"/>
  <c r="AP12" i="29"/>
  <c r="AO12" i="29"/>
  <c r="AK12" i="29"/>
  <c r="AJ12" i="29"/>
  <c r="AF12" i="29"/>
  <c r="AE12" i="29"/>
  <c r="AA12" i="29"/>
  <c r="Z12" i="29"/>
  <c r="V12" i="29"/>
  <c r="U12" i="29"/>
  <c r="Q12" i="29"/>
  <c r="P12" i="29"/>
  <c r="L12" i="29"/>
  <c r="K12" i="29"/>
  <c r="B12" i="29"/>
  <c r="BY11" i="29"/>
  <c r="BX11" i="29"/>
  <c r="BQ11" i="29"/>
  <c r="BS11" i="29" s="1"/>
  <c r="BO11" i="29"/>
  <c r="BN11" i="29"/>
  <c r="BJ11" i="29"/>
  <c r="BI11" i="29"/>
  <c r="BE11" i="29"/>
  <c r="BD11" i="29"/>
  <c r="AZ11" i="29"/>
  <c r="AY11" i="29"/>
  <c r="AU11" i="29"/>
  <c r="AT11" i="29"/>
  <c r="AP11" i="29"/>
  <c r="AO11" i="29"/>
  <c r="AK11" i="29"/>
  <c r="AJ11" i="29"/>
  <c r="AF11" i="29"/>
  <c r="AE11" i="29"/>
  <c r="AA11" i="29"/>
  <c r="Z11" i="29"/>
  <c r="V11" i="29"/>
  <c r="U11" i="29"/>
  <c r="Q11" i="29"/>
  <c r="P11" i="29"/>
  <c r="L11" i="29"/>
  <c r="K11" i="29"/>
  <c r="B11" i="29"/>
  <c r="BY10" i="29"/>
  <c r="BX10" i="29"/>
  <c r="BQ10" i="29"/>
  <c r="BS10" i="29" s="1"/>
  <c r="BO10" i="29"/>
  <c r="BN10" i="29"/>
  <c r="BJ10" i="29"/>
  <c r="BI10" i="29"/>
  <c r="BE10" i="29"/>
  <c r="BD10" i="29"/>
  <c r="AZ10" i="29"/>
  <c r="AY10" i="29"/>
  <c r="AU10" i="29"/>
  <c r="AT10" i="29"/>
  <c r="AP10" i="29"/>
  <c r="AO10" i="29"/>
  <c r="AK10" i="29"/>
  <c r="AJ10" i="29"/>
  <c r="AF10" i="29"/>
  <c r="AE10" i="29"/>
  <c r="AA10" i="29"/>
  <c r="Z10" i="29"/>
  <c r="V10" i="29"/>
  <c r="U10" i="29"/>
  <c r="Q10" i="29"/>
  <c r="P10" i="29"/>
  <c r="L10" i="29"/>
  <c r="K10" i="29"/>
  <c r="B10" i="29"/>
  <c r="BY9" i="29"/>
  <c r="BX9" i="29"/>
  <c r="BQ9" i="29"/>
  <c r="BS9" i="29" s="1"/>
  <c r="BO9" i="29"/>
  <c r="BN9" i="29"/>
  <c r="BJ9" i="29"/>
  <c r="BI9" i="29"/>
  <c r="BE9" i="29"/>
  <c r="BD9" i="29"/>
  <c r="AZ9" i="29"/>
  <c r="AY9" i="29"/>
  <c r="AU9" i="29"/>
  <c r="AT9" i="29"/>
  <c r="AP9" i="29"/>
  <c r="AO9" i="29"/>
  <c r="AK9" i="29"/>
  <c r="AJ9" i="29"/>
  <c r="AF9" i="29"/>
  <c r="AE9" i="29"/>
  <c r="AA9" i="29"/>
  <c r="Z9" i="29"/>
  <c r="V9" i="29"/>
  <c r="U9" i="29"/>
  <c r="Q9" i="29"/>
  <c r="P9" i="29"/>
  <c r="L9" i="29"/>
  <c r="K9" i="29"/>
  <c r="B9" i="29"/>
  <c r="BY8" i="29"/>
  <c r="BX8" i="29"/>
  <c r="BQ8" i="29"/>
  <c r="BO8" i="29"/>
  <c r="BN8" i="29"/>
  <c r="BJ8" i="29"/>
  <c r="BI8" i="29"/>
  <c r="BE8" i="29"/>
  <c r="BD8" i="29"/>
  <c r="AZ8" i="29"/>
  <c r="AY8" i="29"/>
  <c r="AU8" i="29"/>
  <c r="AT8" i="29"/>
  <c r="AP8" i="29"/>
  <c r="AO8" i="29"/>
  <c r="AK8" i="29"/>
  <c r="AJ8" i="29"/>
  <c r="AF8" i="29"/>
  <c r="AE8" i="29"/>
  <c r="AA8" i="29"/>
  <c r="Z8" i="29"/>
  <c r="V8" i="29"/>
  <c r="U8" i="29"/>
  <c r="Q8" i="29"/>
  <c r="P8" i="29"/>
  <c r="L8" i="29"/>
  <c r="K8" i="29"/>
  <c r="B8" i="29"/>
  <c r="BY7" i="29"/>
  <c r="BX7" i="29"/>
  <c r="BQ7" i="29"/>
  <c r="BS7" i="29" s="1"/>
  <c r="BO7" i="29"/>
  <c r="BN7" i="29"/>
  <c r="BJ7" i="29"/>
  <c r="BI7" i="29"/>
  <c r="BE7" i="29"/>
  <c r="BD7" i="29"/>
  <c r="AZ7" i="29"/>
  <c r="AY7" i="29"/>
  <c r="AU7" i="29"/>
  <c r="AT7" i="29"/>
  <c r="AP7" i="29"/>
  <c r="AO7" i="29"/>
  <c r="AK7" i="29"/>
  <c r="AJ7" i="29"/>
  <c r="AF7" i="29"/>
  <c r="AE7" i="29"/>
  <c r="AA7" i="29"/>
  <c r="Z7" i="29"/>
  <c r="V7" i="29"/>
  <c r="U7" i="29"/>
  <c r="Q7" i="29"/>
  <c r="P7" i="29"/>
  <c r="L7" i="29"/>
  <c r="K7" i="29"/>
  <c r="B7" i="29"/>
  <c r="BY6" i="29"/>
  <c r="BX6" i="29"/>
  <c r="BQ6" i="29"/>
  <c r="BS6" i="29" s="1"/>
  <c r="BO6" i="29"/>
  <c r="BN6" i="29"/>
  <c r="BJ6" i="29"/>
  <c r="BI6" i="29"/>
  <c r="BE6" i="29"/>
  <c r="BD6" i="29"/>
  <c r="AZ6" i="29"/>
  <c r="AY6" i="29"/>
  <c r="AU6" i="29"/>
  <c r="AT6" i="29"/>
  <c r="AP6" i="29"/>
  <c r="AO6" i="29"/>
  <c r="AK6" i="29"/>
  <c r="AJ6" i="29"/>
  <c r="AF6" i="29"/>
  <c r="AE6" i="29"/>
  <c r="AA6" i="29"/>
  <c r="Z6" i="29"/>
  <c r="V6" i="29"/>
  <c r="U6" i="29"/>
  <c r="Q6" i="29"/>
  <c r="P6" i="29"/>
  <c r="L6" i="29"/>
  <c r="K6" i="29"/>
  <c r="B6" i="29"/>
  <c r="E5" i="20"/>
  <c r="D5" i="20"/>
  <c r="C5" i="20"/>
  <c r="B5" i="20"/>
  <c r="T25" i="36" l="1"/>
  <c r="R7" i="36"/>
  <c r="X10" i="36"/>
  <c r="V13" i="36"/>
  <c r="S16" i="36"/>
  <c r="R28" i="36"/>
  <c r="X31" i="36"/>
  <c r="V34" i="36"/>
  <c r="S38" i="36"/>
  <c r="R8" i="36"/>
  <c r="X11" i="36"/>
  <c r="W12" i="36"/>
  <c r="V14" i="36"/>
  <c r="U15" i="36"/>
  <c r="T16" i="36"/>
  <c r="T17" i="36"/>
  <c r="S18" i="36"/>
  <c r="R19" i="36"/>
  <c r="X22" i="36"/>
  <c r="V24" i="36"/>
  <c r="V25" i="36"/>
  <c r="T27" i="36"/>
  <c r="S28" i="36"/>
  <c r="R30" i="36"/>
  <c r="X33" i="36"/>
  <c r="T39" i="36"/>
  <c r="T7" i="36"/>
  <c r="S8" i="36"/>
  <c r="R10" i="36"/>
  <c r="X13" i="36"/>
  <c r="W14" i="36"/>
  <c r="U17" i="36"/>
  <c r="R20" i="36"/>
  <c r="X23" i="36"/>
  <c r="W24" i="36"/>
  <c r="V26" i="36"/>
  <c r="U27" i="36"/>
  <c r="T28" i="36"/>
  <c r="T29" i="36"/>
  <c r="S30" i="36"/>
  <c r="R31" i="36"/>
  <c r="X34" i="36"/>
  <c r="V36" i="36"/>
  <c r="V37" i="36"/>
  <c r="U38" i="36"/>
  <c r="U39" i="36"/>
  <c r="U29" i="36"/>
  <c r="W6" i="36"/>
  <c r="U9" i="36"/>
  <c r="R12" i="36"/>
  <c r="X15" i="36"/>
  <c r="W16" i="36"/>
  <c r="V18" i="36"/>
  <c r="U19" i="36"/>
  <c r="T20" i="36"/>
  <c r="T21" i="36"/>
  <c r="S22" i="36"/>
  <c r="R23" i="36"/>
  <c r="X26" i="36"/>
  <c r="V28" i="36"/>
  <c r="V29" i="36"/>
  <c r="T31" i="36"/>
  <c r="S32" i="36"/>
  <c r="R34" i="36"/>
  <c r="X37" i="36"/>
  <c r="W39" i="36"/>
  <c r="V12" i="36"/>
  <c r="W22" i="36"/>
  <c r="T36" i="36"/>
  <c r="V17" i="36"/>
  <c r="X6" i="36"/>
  <c r="V8" i="36"/>
  <c r="V9" i="36"/>
  <c r="T11" i="36"/>
  <c r="S12" i="36"/>
  <c r="R14" i="36"/>
  <c r="X17" i="36"/>
  <c r="W18" i="36"/>
  <c r="U21" i="36"/>
  <c r="X27" i="36"/>
  <c r="W28" i="36"/>
  <c r="V30" i="36"/>
  <c r="U31" i="36"/>
  <c r="T32" i="36"/>
  <c r="T33" i="36"/>
  <c r="S34" i="36"/>
  <c r="R35" i="36"/>
  <c r="X38" i="36"/>
  <c r="X39" i="36"/>
  <c r="T15" i="36"/>
  <c r="R18" i="36"/>
  <c r="W32" i="36"/>
  <c r="U35" i="36"/>
  <c r="T37" i="36"/>
  <c r="T9" i="36"/>
  <c r="X12" i="36"/>
  <c r="X7" i="36"/>
  <c r="W8" i="36"/>
  <c r="V10" i="36"/>
  <c r="U11" i="36"/>
  <c r="T12" i="36"/>
  <c r="T13" i="36"/>
  <c r="S14" i="36"/>
  <c r="R15" i="36"/>
  <c r="X18" i="36"/>
  <c r="V20" i="36"/>
  <c r="V21" i="36"/>
  <c r="T23" i="36"/>
  <c r="S24" i="36"/>
  <c r="R26" i="36"/>
  <c r="X29" i="36"/>
  <c r="W30" i="36"/>
  <c r="U33" i="36"/>
  <c r="S36" i="36"/>
  <c r="S7" i="36"/>
  <c r="U8" i="36"/>
  <c r="W9" i="36"/>
  <c r="S11" i="36"/>
  <c r="U12" i="36"/>
  <c r="W13" i="36"/>
  <c r="S15" i="36"/>
  <c r="U16" i="36"/>
  <c r="W17" i="36"/>
  <c r="S19" i="36"/>
  <c r="U20" i="36"/>
  <c r="W21" i="36"/>
  <c r="S23" i="36"/>
  <c r="U24" i="36"/>
  <c r="W25" i="36"/>
  <c r="S27" i="36"/>
  <c r="U28" i="36"/>
  <c r="W29" i="36"/>
  <c r="S31" i="36"/>
  <c r="U32" i="36"/>
  <c r="W33" i="36"/>
  <c r="S35" i="36"/>
  <c r="U36" i="36"/>
  <c r="W37" i="36"/>
  <c r="Y28" i="34"/>
  <c r="Y20" i="34"/>
  <c r="AA9" i="34"/>
  <c r="AA6" i="34"/>
  <c r="Z17" i="34"/>
  <c r="Z24" i="34"/>
  <c r="AB37" i="34"/>
  <c r="AB38" i="34"/>
  <c r="X8" i="34"/>
  <c r="AC10" i="34"/>
  <c r="AB20" i="34"/>
  <c r="X35" i="34"/>
  <c r="AA35" i="34"/>
  <c r="AC40" i="34"/>
  <c r="AC41" i="34"/>
  <c r="Z13" i="34"/>
  <c r="AC18" i="34"/>
  <c r="X30" i="34"/>
  <c r="X33" i="34"/>
  <c r="AB34" i="34"/>
  <c r="Y38" i="34"/>
  <c r="Z9" i="34"/>
  <c r="AB11" i="34"/>
  <c r="X11" i="34"/>
  <c r="AD13" i="34"/>
  <c r="AB24" i="34"/>
  <c r="Y30" i="34"/>
  <c r="AC37" i="34"/>
  <c r="AB21" i="34"/>
  <c r="AB28" i="34"/>
  <c r="AB31" i="34"/>
  <c r="AC15" i="34"/>
  <c r="AC20" i="34"/>
  <c r="AD21" i="34"/>
  <c r="AC23" i="34"/>
  <c r="Z28" i="34"/>
  <c r="AD32" i="34"/>
  <c r="Z33" i="34"/>
  <c r="AD35" i="34"/>
  <c r="AB41" i="34"/>
  <c r="AA8" i="34"/>
  <c r="AB23" i="34"/>
  <c r="AA16" i="34"/>
  <c r="Y18" i="34"/>
  <c r="X20" i="34"/>
  <c r="AB35" i="34"/>
  <c r="Y41" i="34"/>
  <c r="Y16" i="34"/>
  <c r="X41" i="34"/>
  <c r="X19" i="34"/>
  <c r="Y22" i="34"/>
  <c r="Z25" i="34"/>
  <c r="AC26" i="34"/>
  <c r="AC30" i="34"/>
  <c r="AA31" i="34"/>
  <c r="Y34" i="34"/>
  <c r="AC34" i="34"/>
  <c r="AD40" i="34"/>
  <c r="X7" i="34"/>
  <c r="X25" i="34"/>
  <c r="X27" i="34"/>
  <c r="AD6" i="34"/>
  <c r="AC12" i="34"/>
  <c r="AA12" i="34"/>
  <c r="AA13" i="34"/>
  <c r="X15" i="34"/>
  <c r="Z37" i="34"/>
  <c r="AA39" i="34"/>
  <c r="AB15" i="34"/>
  <c r="AD26" i="34"/>
  <c r="AC6" i="34"/>
  <c r="Y6" i="34"/>
  <c r="Y14" i="34"/>
  <c r="AD29" i="34"/>
  <c r="Z36" i="34"/>
  <c r="X38" i="34"/>
  <c r="AB39" i="34"/>
  <c r="Z10" i="34"/>
  <c r="AD11" i="34"/>
  <c r="AD12" i="34"/>
  <c r="Y7" i="34"/>
  <c r="AB19" i="34"/>
  <c r="AB18" i="34"/>
  <c r="AB27" i="34"/>
  <c r="AB26" i="34"/>
  <c r="X28" i="34"/>
  <c r="AD30" i="34"/>
  <c r="Y31" i="34"/>
  <c r="Y35" i="34"/>
  <c r="AC8" i="34"/>
  <c r="AC9" i="34"/>
  <c r="AB10" i="34"/>
  <c r="Z11" i="34"/>
  <c r="Y12" i="34"/>
  <c r="Y13" i="34"/>
  <c r="AB16" i="34"/>
  <c r="AA21" i="34"/>
  <c r="AD22" i="34"/>
  <c r="AA29" i="34"/>
  <c r="X29" i="34"/>
  <c r="Z34" i="34"/>
  <c r="AC35" i="34"/>
  <c r="Z35" i="34"/>
  <c r="AB8" i="34"/>
  <c r="Y9" i="34"/>
  <c r="X12" i="34"/>
  <c r="AA15" i="34"/>
  <c r="Z20" i="34"/>
  <c r="Z21" i="34"/>
  <c r="X21" i="34"/>
  <c r="Y23" i="34"/>
  <c r="Y36" i="34"/>
  <c r="AB32" i="34"/>
  <c r="Y8" i="34"/>
  <c r="X17" i="34"/>
  <c r="X18" i="34"/>
  <c r="X22" i="34"/>
  <c r="X23" i="34"/>
  <c r="AB25" i="34"/>
  <c r="AD8" i="34"/>
  <c r="AC38" i="34"/>
  <c r="Z39" i="34"/>
  <c r="Z7" i="34"/>
  <c r="Z8" i="34"/>
  <c r="AC11" i="34"/>
  <c r="AB13" i="34"/>
  <c r="AB14" i="34"/>
  <c r="AD34" i="34"/>
  <c r="X36" i="34"/>
  <c r="AA24" i="34"/>
  <c r="AA23" i="34"/>
  <c r="AD7" i="34"/>
  <c r="X13" i="34"/>
  <c r="AD14" i="34"/>
  <c r="AA14" i="34"/>
  <c r="AA18" i="34"/>
  <c r="AA19" i="34"/>
  <c r="AD19" i="34"/>
  <c r="AD25" i="34"/>
  <c r="AD24" i="34"/>
  <c r="AA26" i="34"/>
  <c r="AD27" i="34"/>
  <c r="AA33" i="34"/>
  <c r="AA37" i="34"/>
  <c r="X37" i="34"/>
  <c r="AD38" i="34"/>
  <c r="X39" i="34"/>
  <c r="AA40" i="34"/>
  <c r="Y15" i="34"/>
  <c r="X32" i="34"/>
  <c r="AC16" i="34"/>
  <c r="AC17" i="34"/>
  <c r="X14" i="34"/>
  <c r="AD16" i="34"/>
  <c r="AC22" i="34"/>
  <c r="AC21" i="34"/>
  <c r="AD31" i="34"/>
  <c r="X6" i="34"/>
  <c r="X9" i="34"/>
  <c r="X10" i="34"/>
  <c r="AA10" i="34"/>
  <c r="AA11" i="34"/>
  <c r="Z12" i="34"/>
  <c r="AC13" i="34"/>
  <c r="Z15" i="34"/>
  <c r="Z16" i="34"/>
  <c r="Z18" i="34"/>
  <c r="AC19" i="34"/>
  <c r="AD23" i="34"/>
  <c r="Y26" i="34"/>
  <c r="Y25" i="34"/>
  <c r="Z26" i="34"/>
  <c r="AC27" i="34"/>
  <c r="AA30" i="34"/>
  <c r="Z31" i="34"/>
  <c r="AC32" i="34"/>
  <c r="AB33" i="34"/>
  <c r="Y39" i="34"/>
  <c r="AB40" i="34"/>
  <c r="Y40" i="34"/>
  <c r="AD41" i="34"/>
  <c r="X26" i="34"/>
  <c r="AA27" i="34"/>
  <c r="Z32" i="34"/>
  <c r="AC33" i="34"/>
  <c r="AD20" i="34"/>
  <c r="Y21" i="34"/>
  <c r="AB22" i="34"/>
  <c r="AD28" i="34"/>
  <c r="Y29" i="34"/>
  <c r="AB30" i="34"/>
  <c r="Z23" i="34"/>
  <c r="AC24" i="34"/>
  <c r="E6" i="29"/>
  <c r="D6" i="29" s="1"/>
  <c r="E16" i="29"/>
  <c r="D16" i="29" s="1"/>
  <c r="E10" i="29"/>
  <c r="D10" i="29" s="1"/>
  <c r="E9" i="29"/>
  <c r="D9" i="29" s="1"/>
  <c r="C9" i="29" s="1"/>
  <c r="F9" i="29" s="1"/>
  <c r="G9" i="29" s="1"/>
  <c r="E18" i="29"/>
  <c r="D18" i="29" s="1"/>
  <c r="C18" i="29" s="1"/>
  <c r="F18" i="29" s="1"/>
  <c r="G18" i="29" s="1"/>
  <c r="E20" i="29"/>
  <c r="D20" i="29" s="1"/>
  <c r="C20" i="29" s="1"/>
  <c r="F20" i="29" s="1"/>
  <c r="G20" i="29" s="1"/>
  <c r="E7" i="29"/>
  <c r="D7" i="29" s="1"/>
  <c r="C7" i="29" s="1"/>
  <c r="F7" i="29" s="1"/>
  <c r="G7" i="29" s="1"/>
  <c r="C8" i="29"/>
  <c r="F8" i="29" s="1"/>
  <c r="G8" i="29" s="1"/>
  <c r="C10" i="29"/>
  <c r="F10" i="29" s="1"/>
  <c r="G10" i="29" s="1"/>
  <c r="E13" i="29"/>
  <c r="D13" i="29" s="1"/>
  <c r="C13" i="29" s="1"/>
  <c r="F13" i="29" s="1"/>
  <c r="G13" i="29" s="1"/>
  <c r="C6" i="29"/>
  <c r="F6" i="29" s="1"/>
  <c r="G6" i="29" s="1"/>
  <c r="E8" i="29"/>
  <c r="D8" i="29" s="1"/>
  <c r="C16" i="29"/>
  <c r="F16" i="29" s="1"/>
  <c r="G16" i="29" s="1"/>
  <c r="BT17" i="29"/>
  <c r="E17" i="29" s="1"/>
  <c r="D17" i="29" s="1"/>
  <c r="C17" i="29" s="1"/>
  <c r="F17" i="29" s="1"/>
  <c r="G17" i="29" s="1"/>
  <c r="E19" i="29"/>
  <c r="D19" i="29" s="1"/>
  <c r="E21" i="29"/>
  <c r="D21" i="29" s="1"/>
  <c r="C21" i="29" s="1"/>
  <c r="F21" i="29" s="1"/>
  <c r="G21" i="29" s="1"/>
  <c r="E11" i="29"/>
  <c r="D11" i="29" s="1"/>
  <c r="C11" i="29" s="1"/>
  <c r="F11" i="29" s="1"/>
  <c r="G11" i="29" s="1"/>
  <c r="E12" i="29"/>
  <c r="D12" i="29" s="1"/>
  <c r="C12" i="29" s="1"/>
  <c r="F12" i="29" s="1"/>
  <c r="G12" i="29" s="1"/>
  <c r="E14" i="29"/>
  <c r="D14" i="29" s="1"/>
  <c r="C14" i="29" s="1"/>
  <c r="F14" i="29" s="1"/>
  <c r="G14" i="29" s="1"/>
  <c r="E15" i="29"/>
  <c r="D15" i="29" s="1"/>
  <c r="C15" i="29" s="1"/>
  <c r="F15" i="29" s="1"/>
  <c r="G15" i="29" s="1"/>
  <c r="C19" i="29"/>
  <c r="F19" i="29" s="1"/>
  <c r="G19" i="29" s="1"/>
  <c r="BS8" i="29"/>
  <c r="G3" i="21"/>
  <c r="G5" i="21"/>
  <c r="G6" i="21"/>
  <c r="G10" i="21"/>
  <c r="G7" i="21"/>
  <c r="G9" i="21"/>
  <c r="F6" i="21"/>
  <c r="G4" i="21"/>
  <c r="G8" i="21"/>
  <c r="F10" i="21"/>
  <c r="F9" i="21"/>
  <c r="F5" i="21"/>
  <c r="F4" i="21"/>
  <c r="F8" i="21"/>
  <c r="F3" i="21"/>
  <c r="F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ECOMINI2</author>
  </authors>
  <commentList>
    <comment ref="C3" authorId="0" shapeId="0" xr:uid="{AEBD28FD-F195-4430-BE0F-E359B0BCDC11}">
      <text>
        <r>
          <rPr>
            <b/>
            <sz val="9"/>
            <color indexed="81"/>
            <rFont val="Tahoma"/>
            <family val="2"/>
          </rPr>
          <t>ECOMINI2:</t>
        </r>
        <r>
          <rPr>
            <sz val="9"/>
            <color indexed="81"/>
            <rFont val="Tahoma"/>
            <family val="2"/>
          </rPr>
          <t xml:space="preserve">
http://beta.bls.gov/dataViewer/view/timeseries/CES3000000001;jsessionid=5298022A337CE2B7994E69E1D95FD009.tc_instance6</t>
        </r>
      </text>
    </comment>
  </commentList>
</comments>
</file>

<file path=xl/sharedStrings.xml><?xml version="1.0" encoding="utf-8"?>
<sst xmlns="http://schemas.openxmlformats.org/spreadsheetml/2006/main" count="1068" uniqueCount="462">
  <si>
    <t>Análisis Socioeconómico de El Salvador. Un enfoque estructural
Base de datos edición 1 - 2015</t>
  </si>
  <si>
    <t>Índice</t>
  </si>
  <si>
    <t xml:space="preserve">Para revisar los datos de esta edición, puede seleccionar la casilla que contiene el número de cuadro, tabla o gráfica al que se hace referencia, y puede regresar a este índice dando click en la casilla "Volver al índice" que se encuentra en cada hoja de esta base de datos.
Nota: Las secciones en las que no se muestra contenido son de carácter cualitativo, de revisión bibliográfica o la información no fue recopilada.
</t>
  </si>
  <si>
    <t>La economía mundial. Crisis y situación actual de la economía capitalista</t>
  </si>
  <si>
    <t>Trabajo y capacidad adquisitiva</t>
  </si>
  <si>
    <t>Cuadros</t>
  </si>
  <si>
    <t>Tasa de crecimiento PIB mundial y Estados Unidos 1966 - 2014</t>
  </si>
  <si>
    <t>Población total y población económicamente activa (PEA), desagregada por sexo y área geográfica</t>
  </si>
  <si>
    <t>Tasa de crecimiento PIB Estados Unidos y la Zona Euro 2001 - 2014</t>
  </si>
  <si>
    <t>El Salvador: Tasa de ocupación</t>
  </si>
  <si>
    <t>Desempleo como porcentaje de la Población Económicamente Activa de Estados Unidos, Zona Euro e indicador mundial 2000 - 2014</t>
  </si>
  <si>
    <t>Población ocupada por rama de actividad económica</t>
  </si>
  <si>
    <t>Tasa de crecimiento del PIB de China 1991 - 2014</t>
  </si>
  <si>
    <t>Proporción de la población ocupada por sexo, según rama de actividad económica</t>
  </si>
  <si>
    <t>Gasto público en Educación como porcentaje del gasto de gobierno 2001 - 2011</t>
  </si>
  <si>
    <t xml:space="preserve">Tasa de desempleo visible e invisible </t>
  </si>
  <si>
    <t>Gasto público en Salud como porcentaje del gasto de gobierno 1996 - 2013</t>
  </si>
  <si>
    <t xml:space="preserve">Población asalariada temporal y permanente, total nacional y según RAE. </t>
  </si>
  <si>
    <t>Porcentaje de población asalariada temporal, permanente y aprendiz, con y sin firma de contrato</t>
  </si>
  <si>
    <t>Cálculo del índice de salarios mínimos mensuales reales y su respectiva tasa de variación anual, 1979=100. El Salvador</t>
  </si>
  <si>
    <t>Número de CBA adquiribles con el salario mínimo nominal, por sector. El Salvador.</t>
  </si>
  <si>
    <t>Población desocupada por rama de actividad económica</t>
  </si>
  <si>
    <t>Población subempleada por rama de actividad económica</t>
  </si>
  <si>
    <t>Salarios medios nominales del régimen de salud del ISSS, por sector de actividad económica público y privado</t>
  </si>
  <si>
    <t>Salarios medios cotizables del régimen de salud del ISSS</t>
  </si>
  <si>
    <t>Gráficas</t>
  </si>
  <si>
    <t>PEA por área geográfica y sexo , en porcentajes respecto al total. El Salvador, 1995-2014</t>
  </si>
  <si>
    <t>Tasa de ocupación. El Salvador, 1991-2014</t>
  </si>
  <si>
    <t>Tasa de asalariados temporales y permanentes. El Salvador, 1999-2014</t>
  </si>
  <si>
    <t>Porcentaje de personas asalariadas que han firmado contrato. El Salvador, 1998-2014</t>
  </si>
  <si>
    <t>Índice de salario mínimo real, por sector. El Salvador, 1979-2015.</t>
  </si>
  <si>
    <t>2.8a</t>
  </si>
  <si>
    <t>Número de CBA asequibles con un salario mínimo urbano. El Salvador, 1979-2013</t>
  </si>
  <si>
    <t>2.8b</t>
  </si>
  <si>
    <t>Número de CBA asequibles con un salario mínimo rural. El Salvador, 1979-2013</t>
  </si>
  <si>
    <t>Tablas</t>
  </si>
  <si>
    <t>Cambios en la estructura ocupacional. El Salvador, 1992-2014</t>
  </si>
  <si>
    <t>Cambios en la población ocupada por rama de actividad económica (RAE). El Salvador, 1995, 2004, 2005 y 2014</t>
  </si>
  <si>
    <t>Población subempleada por RAE (miles de personas y porcentaje respecto al total). El Salvador, 1995, 2000, 2004, 2014</t>
  </si>
  <si>
    <t>El Salvador: tasa de Ocupacion en el Sector Informal</t>
  </si>
  <si>
    <t>Sector de ocupación y condición de cobertura (ISSS), del sector urbano. El Salvador, 1999-2014</t>
  </si>
  <si>
    <t>Capacidad adquisitiva por rama de actividad económica, según salario mínimo, promedio y medio nominal. El Salvador</t>
  </si>
  <si>
    <t>Salarios medios cotizables en dolares constantes de 2009. Años seleccionados.</t>
  </si>
  <si>
    <t>Actividad productiva agregada, bisectorial y multirramal</t>
  </si>
  <si>
    <t>Política fiscal y bienestar</t>
  </si>
  <si>
    <t>Inserción externa y relaciones económicas internacionales</t>
  </si>
  <si>
    <t>Comportamiento monetario y financiero</t>
  </si>
  <si>
    <t>Balanza Comercial en Millones de US (Acumulado a diciembre)</t>
  </si>
  <si>
    <t>Tasa de crecimiento de Exportaciones (FOB). Crecimiento a diciembre</t>
  </si>
  <si>
    <t>Clasificación Económica de las Exportaciones. Participación porcentual</t>
  </si>
  <si>
    <t>Clasificación Económica de las Importaciones. Distribución Porcentual</t>
  </si>
  <si>
    <t>Clasificación Económica de las Importaciones. Millones de US dólares</t>
  </si>
  <si>
    <t>Ingreso de Remesas Familiares. Millones de US dólares y porcentajes</t>
  </si>
  <si>
    <t>Inversión Extranjera Directa como Porcentaje de: PIB, FBK</t>
  </si>
  <si>
    <t>Evolución del índice de precios relativos</t>
  </si>
  <si>
    <t>Cálculo del Costo Laboral Unitario Real para El Salvador</t>
  </si>
  <si>
    <t>Salarios relativos, Productividad relativa, Composición Orgánica Relativa (Estados Unidos - El Salvador). Sector Manufacturero</t>
  </si>
  <si>
    <t>El Salvador: Saldos Inversión Extranjera Directa por Sector Económico Receptor</t>
  </si>
  <si>
    <t>5.1a</t>
  </si>
  <si>
    <t>El Salvador: Saldos Inversión Extranjera Directa por Sector Económico Receptor.</t>
  </si>
  <si>
    <t>Cuadro 1.1. Tasa de crecimiento PIB mundial y de Estados Unidos</t>
  </si>
  <si>
    <t>Volver al índice</t>
  </si>
  <si>
    <t>Desde 1966 hasta 2014. En porcentaje</t>
  </si>
  <si>
    <t>Año</t>
  </si>
  <si>
    <t>WLD</t>
  </si>
  <si>
    <t>USA</t>
  </si>
  <si>
    <t>Fuente: Banco Mundial.</t>
  </si>
  <si>
    <t>Cuadro 1.2. Tasa de crecimiento PIB de Estados Unidos y la Zona Euro</t>
  </si>
  <si>
    <t>Datos desde 2001 hasta 2014. En porcentaje</t>
  </si>
  <si>
    <t>EMU</t>
  </si>
  <si>
    <t xml:space="preserve">Cuadro 1.3. Desempleo como porcentaje de la Población Económicamente Activa de Estados Unidos, Zona Euro e indicador mundial </t>
  </si>
  <si>
    <t>Datos desde 2000 hasta 2014. En porcentaje</t>
  </si>
  <si>
    <t>Cuadro 1.4. Tasa de crecimiento del PIB de China</t>
  </si>
  <si>
    <t>Datos desde 1991 hasta 2014. En porcentaje</t>
  </si>
  <si>
    <t>CHN</t>
  </si>
  <si>
    <t>Cuadro 1.5. Gasto público en Educación como porcentaje del gasto de gobierno</t>
  </si>
  <si>
    <t>Datos desde 2001 hasta 2011. En porcentaje</t>
  </si>
  <si>
    <t>DEU</t>
  </si>
  <si>
    <t>ESP</t>
  </si>
  <si>
    <t>GRC</t>
  </si>
  <si>
    <t>ITA</t>
  </si>
  <si>
    <t>PRT</t>
  </si>
  <si>
    <t>Cuadro 1.6. Gasto público en Salud como porcentaje del gasto de gobierno</t>
  </si>
  <si>
    <t>Datos desde 1996 hasta 2013. En porcentaje</t>
  </si>
  <si>
    <t>Tabla 2.1. Cambios en la estructura ocupacional. El Salvador, 1992-2014</t>
  </si>
  <si>
    <t>Población Total</t>
  </si>
  <si>
    <t>Población en Edad de Trabajar (PET)</t>
  </si>
  <si>
    <t>Población Económicamete Activa (PEA)</t>
  </si>
  <si>
    <t>Población Ocupada</t>
  </si>
  <si>
    <t>Variación (%)</t>
  </si>
  <si>
    <t>Fuente: EHPM, Digestyc 1992 y 2014</t>
  </si>
  <si>
    <t>Cuadro 2.1. Población total y población económicamente activa (PEA), desagregada por sexo y área geográfica</t>
  </si>
  <si>
    <t xml:space="preserve">Datos anuales desde 1995 hasta 2014 </t>
  </si>
  <si>
    <t>Población total a nivel nacional</t>
  </si>
  <si>
    <t>Población Económicamente Activa (PEA)</t>
  </si>
  <si>
    <t>Total</t>
  </si>
  <si>
    <t>Proporción de la PEA con respecto a la población total (%)</t>
  </si>
  <si>
    <t>Hombres</t>
  </si>
  <si>
    <t>Mujeres</t>
  </si>
  <si>
    <t>Urbano</t>
  </si>
  <si>
    <t>Rural</t>
  </si>
  <si>
    <t>Población</t>
  </si>
  <si>
    <t>Proporción de la PEA (%)</t>
  </si>
  <si>
    <t>Fuente: Encuesta de Hogares de Propósitos Múltiples (EHPM), Digestyc 1995-2014</t>
  </si>
  <si>
    <t>Cuadro 2.2. El Salvador: Tasa de ocupación</t>
  </si>
  <si>
    <t>Datos desde 1991 hasta 2014</t>
  </si>
  <si>
    <t>PEA</t>
  </si>
  <si>
    <t>Ocupados</t>
  </si>
  <si>
    <t>Tasa de Ocupación (%)</t>
  </si>
  <si>
    <t>Desocupados</t>
  </si>
  <si>
    <t>Tasa de Desempleo (%)</t>
  </si>
  <si>
    <t xml:space="preserve">Fuente: Encuesta de Hogares y Propósitos Múltiples (EHPM) 1995 - 2014. Digestyc. </t>
  </si>
  <si>
    <t>Cuadro 2.3. Población ocupada por rama de actividad económica</t>
  </si>
  <si>
    <t xml:space="preserve">Datos anuales desde 1991 hasta 2014 </t>
  </si>
  <si>
    <t>Agricultura, Ganadería, Caza, Pesca Y Silvicultura</t>
  </si>
  <si>
    <t>Explotación Minas Y Canteras</t>
  </si>
  <si>
    <t>Industria Manufacturera</t>
  </si>
  <si>
    <t>Suministros, Electricidad, Gas Y Agua</t>
  </si>
  <si>
    <t>Construcción</t>
  </si>
  <si>
    <t>Comercio</t>
  </si>
  <si>
    <t>Transporte, Almacenamiento Y Comunicaciones</t>
  </si>
  <si>
    <t>Intermediación Financiera</t>
  </si>
  <si>
    <t>Admón. Pública Y Defensa</t>
  </si>
  <si>
    <t>Enseñanza</t>
  </si>
  <si>
    <t>Servicios Comunales, Sociales Y De Salud</t>
  </si>
  <si>
    <t>Hogares Con Servicio Doméstico</t>
  </si>
  <si>
    <t>Otros</t>
  </si>
  <si>
    <t>Poblacion ocupada</t>
  </si>
  <si>
    <t>% respecto a población ocupada total</t>
  </si>
  <si>
    <t>N/D</t>
  </si>
  <si>
    <t>Fuentes: Encuesta de Hogares de Propósitos Múltiples (EHPM), Digestyc 1991-2014</t>
  </si>
  <si>
    <t>Tabla 2.2. Cambios en la población ocupada por rama de actividad económica (RAE). El Salvador, 1995, 2004, 2005 y 2014</t>
  </si>
  <si>
    <t>RAE</t>
  </si>
  <si>
    <t>Diferencia absoluta 95-14 a/</t>
  </si>
  <si>
    <t>Variación 95-14 b/</t>
  </si>
  <si>
    <t>Agropecuario y minería</t>
  </si>
  <si>
    <t>Manufactura</t>
  </si>
  <si>
    <t>Suministros</t>
  </si>
  <si>
    <t xml:space="preserve">Comercio </t>
  </si>
  <si>
    <t>Transporte</t>
  </si>
  <si>
    <t>Intermediación financiera</t>
  </si>
  <si>
    <t>Otros c/</t>
  </si>
  <si>
    <t xml:space="preserve">Notas: </t>
  </si>
  <si>
    <t>a/ La diferencia absoluta ha sido calculada punto a punto, tomando únicamente los años 1995 y 2014.</t>
  </si>
  <si>
    <t>b/ La variación porcentual ha sido calculada punto a punto, tomando únicamente los años 1995 y 2914.</t>
  </si>
  <si>
    <t>c/ Incluye: Enseñanza, Servicios Comunales, Sociales, de Salud y Doméstico.</t>
  </si>
  <si>
    <t>Fuente: EHPM, Digestyc 1995-2014</t>
  </si>
  <si>
    <t>Cuadro 2.4. Proporción de la población ocupada por sexo, según rama de actividad económica</t>
  </si>
  <si>
    <t xml:space="preserve">Año: 1992, 1998, 1999, 2002, 2003, 2004 y 2014 </t>
  </si>
  <si>
    <t>AÑOS</t>
  </si>
  <si>
    <t>Sexo</t>
  </si>
  <si>
    <t>Agropropecuario</t>
  </si>
  <si>
    <t>Industria</t>
  </si>
  <si>
    <t>Electricidad, Gas y Agua</t>
  </si>
  <si>
    <t>Comercio, Restaurantes y Hoteles</t>
  </si>
  <si>
    <t>Transporte y comunicaciones</t>
  </si>
  <si>
    <t>Sector Financiero</t>
  </si>
  <si>
    <t>Servicios y Otros</t>
  </si>
  <si>
    <t>Admon. Pública y Defensa</t>
  </si>
  <si>
    <t>Servicios domésticos</t>
  </si>
  <si>
    <t>Masculino</t>
  </si>
  <si>
    <t>n.d.</t>
  </si>
  <si>
    <t>Femenino</t>
  </si>
  <si>
    <t>Fuentes: Encuesta de Hogares de Propósitos Múltiples (EHPM), Digestyc 1992, 1998, 1999, 2002, 2003, 2004 y 2014</t>
  </si>
  <si>
    <t xml:space="preserve">Cuadro 2.5. El Salvador: Tasa de desempleo visible e invisible </t>
  </si>
  <si>
    <t>Datos desde 1995 hasta 2004</t>
  </si>
  <si>
    <t>Subempleo Visible</t>
  </si>
  <si>
    <t>Subempleo Invisible</t>
  </si>
  <si>
    <t>Tasa de Desempleo</t>
  </si>
  <si>
    <t>Tasa de Subempleo (%)</t>
  </si>
  <si>
    <t>Tasa de Precariedad</t>
  </si>
  <si>
    <t>* (%)</t>
  </si>
  <si>
    <t xml:space="preserve">Fuente: Encuesta de Hogares y Propósitos Múltiples (EHPM) 1991 - 2014. Digestyc. </t>
  </si>
  <si>
    <t>Tabla 2.3. Población subempleada por RAE (miles de personas y porcentaje respecto al total). El Salvador, 1995, 2000, 2004, 2014</t>
  </si>
  <si>
    <t>Número de personas</t>
  </si>
  <si>
    <t>%</t>
  </si>
  <si>
    <t>Agropecuario</t>
  </si>
  <si>
    <t>Pesca</t>
  </si>
  <si>
    <t>Minería</t>
  </si>
  <si>
    <t>Interm. Financiera</t>
  </si>
  <si>
    <t>Administración pública</t>
  </si>
  <si>
    <t>Servicios</t>
  </si>
  <si>
    <t>-</t>
  </si>
  <si>
    <t>TOTAL</t>
  </si>
  <si>
    <t>Fuente: EHPM, Digestyc 1995, 2000, 2004 y 2014</t>
  </si>
  <si>
    <t>Tabla 2.4. El Salvador: tasa de Ocupacion en el Sector Informal</t>
  </si>
  <si>
    <t>Años Seleccionados</t>
  </si>
  <si>
    <t>Total Ocupados</t>
  </si>
  <si>
    <t>Tasa de Ocupacion</t>
  </si>
  <si>
    <t>Ocupacion en el sector informal por genero</t>
  </si>
  <si>
    <t>H</t>
  </si>
  <si>
    <t>M</t>
  </si>
  <si>
    <t>Fuente: Elaboración propia con base en Encuesta de Hogares de Propostos Multiples (EHPM), Digestyc, diferentes años.</t>
  </si>
  <si>
    <t>Tabla 2.5. Sector de ocupación y condición de cobertura (ISSS), del sector urbano. El Salvador</t>
  </si>
  <si>
    <t>Datos desde 1999 hasta 2014</t>
  </si>
  <si>
    <t xml:space="preserve">Total </t>
  </si>
  <si>
    <t>Sector Formal</t>
  </si>
  <si>
    <t>Sector Informal</t>
  </si>
  <si>
    <t>Cubierto</t>
  </si>
  <si>
    <t>No cubierto</t>
  </si>
  <si>
    <t>Fuente: EHPM, Digestyc 1999-2014</t>
  </si>
  <si>
    <t xml:space="preserve">Cuadro 2.6. Población asalariada temporal y permanente, total nacional y según RAE. </t>
  </si>
  <si>
    <t>Datos anuales desde 1999 hasta 2014</t>
  </si>
  <si>
    <t>Población ocupada total</t>
  </si>
  <si>
    <t>Población asalariada</t>
  </si>
  <si>
    <t>% de no asalariados</t>
  </si>
  <si>
    <t>Permanencia</t>
  </si>
  <si>
    <t>Agricultura, Ganadería, Caza Y Silvicultura</t>
  </si>
  <si>
    <t>Administración Pública</t>
  </si>
  <si>
    <t>Servicios comunales</t>
  </si>
  <si>
    <t>H. con Servicio Doméstico</t>
  </si>
  <si>
    <t>Asalariados</t>
  </si>
  <si>
    <t>No asalariados</t>
  </si>
  <si>
    <t>% respecto a población ocupada</t>
  </si>
  <si>
    <t>% permanentes</t>
  </si>
  <si>
    <t>% temporales</t>
  </si>
  <si>
    <t>Permanentes</t>
  </si>
  <si>
    <t>Temporales</t>
  </si>
  <si>
    <t>% asalariados</t>
  </si>
  <si>
    <t>Cuadro 2.7. Porcentaje de población asalariada temporal, permanente y aprendiz, con y sin firma de contrato</t>
  </si>
  <si>
    <t>Datos anuales desde 1998 hasta 2014</t>
  </si>
  <si>
    <t>Asalariados permanentes</t>
  </si>
  <si>
    <t>Asalariados temporales</t>
  </si>
  <si>
    <t>Aprendiz</t>
  </si>
  <si>
    <t>Con contrato</t>
  </si>
  <si>
    <t>Sin contrato</t>
  </si>
  <si>
    <t>Tabla 2.6. Capacidad adquisitiva por rama de actividad económica, según salario mínimo, promedio y medio nominal. El Salvador</t>
  </si>
  <si>
    <t>Datos de 2014. Expresados en dólares estadounidenses</t>
  </si>
  <si>
    <t>Ramas de actividad económica</t>
  </si>
  <si>
    <t>Personas asalariadas permanentes o temporales según EHPM 2014</t>
  </si>
  <si>
    <t>Salario mínimo a/</t>
  </si>
  <si>
    <t>Canastas básicas ampliadas asequibles con un salario mín.                                                       b/</t>
  </si>
  <si>
    <t>Salario promedio según EHPM 2014</t>
  </si>
  <si>
    <t>Canastas básicas ampliadas asequibles con un salario promedio</t>
  </si>
  <si>
    <t>Salario medio nominal ISSS e/</t>
  </si>
  <si>
    <t>Canastas básicas ampliadas asequibles con un salario nominal medio ISSS</t>
  </si>
  <si>
    <t>Agricultura,caza,silvicultura y pesca</t>
  </si>
  <si>
    <t>145.42 c/</t>
  </si>
  <si>
    <t>Explotación de minas y canteras</t>
  </si>
  <si>
    <t>nd</t>
  </si>
  <si>
    <t>Industrias manufactureras</t>
  </si>
  <si>
    <t>Electricidad,luz y agua</t>
  </si>
  <si>
    <t>Comercio,restaurantes y hoteles</t>
  </si>
  <si>
    <t>Transporte,almacenamientos y  comunicac.</t>
  </si>
  <si>
    <t>Establec.,financi.,seguros,bienes inmueb</t>
  </si>
  <si>
    <t>Servicios comunales,sociales y personale</t>
  </si>
  <si>
    <t>403.7 d/</t>
  </si>
  <si>
    <t>1.98</t>
  </si>
  <si>
    <t>Servicio Doméstico</t>
  </si>
  <si>
    <t>Actividades no bien especificadas</t>
  </si>
  <si>
    <t xml:space="preserve">nd </t>
  </si>
  <si>
    <t xml:space="preserve">Sector Público </t>
  </si>
  <si>
    <t>Fuente: Encuesta de Hogares y Propósitos Múltiples (EHPM), de la Dirección de Estadísticas y Censos (DIGESTYC), Departamento de Actuariado y Estadísticas del Instituto Salvadoreño del Seguro Social (ISSS).</t>
  </si>
  <si>
    <t>Notas:</t>
  </si>
  <si>
    <t>a/ Dólares mensuales por persona. Para Agricultura se consideró la tarifa correspondiente a trabajador agrícola; para Manufactura, se excluye la tarifa de Maquila.</t>
  </si>
  <si>
    <t>b/ El valor de la CBA corresponde al mes de diciembre de 2015 y a un tamaño promedio de hogar de 4.26 miembros para el área rural y 3.73 miembros en la zona urbana.</t>
  </si>
  <si>
    <t>c/ Promedio ponderado del salario en agricultura y pesca.</t>
  </si>
  <si>
    <t>d/ Promedio ponderado del salario en Servicios y Enseñanza.</t>
  </si>
  <si>
    <t>e/ Corresponde a Salario promedio nominal registrado por el ISSS a noviembre 2015.</t>
  </si>
  <si>
    <t>Cuadro 2.8. Cálculo del índice de salarios mínimos mensuales reales y su respectiva tasa de variación anual, 1979=100. El Salvador</t>
  </si>
  <si>
    <t>Datos desde 1979 hasta 2015</t>
  </si>
  <si>
    <t>Salarios mínimos mensuales nominales (en dólares estadounidenses)</t>
  </si>
  <si>
    <t>INDICE de Salarios mínimos mensuales nominales</t>
  </si>
  <si>
    <t xml:space="preserve">IPC </t>
  </si>
  <si>
    <t>INDICE de Salarios mínimos mensuales REALES</t>
  </si>
  <si>
    <t>Tasa de crecimiento de Salarios mínimos mensuales REALES</t>
  </si>
  <si>
    <t>Industria, comercio y servicios</t>
  </si>
  <si>
    <t>Maquila</t>
  </si>
  <si>
    <t>Jornal del café</t>
  </si>
  <si>
    <t>Jornal de la caña de azúcar</t>
  </si>
  <si>
    <t>Fuente: Góchez (2013), Digestyc y Cepalstat</t>
  </si>
  <si>
    <t>Cuadro 2.9. Número de CBA adquiribles con el salario mínimo nominal, por sector. El Salvador</t>
  </si>
  <si>
    <t>Datos desde 1979 hasta 2013</t>
  </si>
  <si>
    <t>CB alimenticia urbana familiar mensual (miembros fijos)</t>
  </si>
  <si>
    <t>CBA rural familiar mensual (miembros fijos)</t>
  </si>
  <si>
    <t>Salarios mínimos mensuales nominales dólares</t>
  </si>
  <si>
    <t>Número de CBA adquiribles con el Salario Mínimo nominal. En dólares.</t>
  </si>
  <si>
    <t>Tasa de crecimiento del núm. CBA adquiribles con el Wmín nominal. En dólares.</t>
  </si>
  <si>
    <t>Fuente: Góchez (2013), Digestyc y Consejo Nacional del Salario Mínimo (CNSM)</t>
  </si>
  <si>
    <t>Tabla 2.7 Salarios medios cotizables en dolares constantes de 2009. Años seleccionados.</t>
  </si>
  <si>
    <t>Rama de actividad económica</t>
  </si>
  <si>
    <t>Agricultura, caza, silvicultura y pesca</t>
  </si>
  <si>
    <t>Explotacion de minas y canteras</t>
  </si>
  <si>
    <t>Electricidad, luz y agua</t>
  </si>
  <si>
    <t>Construccion</t>
  </si>
  <si>
    <t>Comercio, restaurantes y hoteles</t>
  </si>
  <si>
    <t>Transporte, almacenaientos y comunicac.</t>
  </si>
  <si>
    <t>Establec., financi., seguros, bienes inmueb.</t>
  </si>
  <si>
    <t>Servicios comunales, sociales y personales</t>
  </si>
  <si>
    <t>Servicio Domestico</t>
  </si>
  <si>
    <t>Sector publico</t>
  </si>
  <si>
    <t>IPC promedio anual base 2009 según DIGESTYC</t>
  </si>
  <si>
    <r>
      <rPr>
        <b/>
        <sz val="11"/>
        <rFont val="Calibri"/>
        <family val="2"/>
        <scheme val="minor"/>
      </rPr>
      <t>Fuente</t>
    </r>
    <r>
      <rPr>
        <sz val="11"/>
        <rFont val="Calibri"/>
        <family val="2"/>
        <scheme val="minor"/>
      </rPr>
      <t>: Elaboracion propia con base en datos de ISSS (2004, p29) y Boletin IPC diciembre 2012 y diciembre 2015 de DIGESTYC</t>
    </r>
  </si>
  <si>
    <t>Cuadro 2.10. Población desocupada por rama de actividad económica</t>
  </si>
  <si>
    <t>Datos desde 1995 hasta 2014</t>
  </si>
  <si>
    <t>Agricultura, Ganadería, Caza y Silvicultura</t>
  </si>
  <si>
    <t>Poblacion desocupada</t>
  </si>
  <si>
    <t>% respecto a población desocupada total</t>
  </si>
  <si>
    <t>Cuadro 2.11. Población subempleada por rama de actividad económica</t>
  </si>
  <si>
    <t>Datos desde 1992 hasta 2014</t>
  </si>
  <si>
    <t>Agricultura</t>
  </si>
  <si>
    <t>Explotación</t>
  </si>
  <si>
    <t>Admón. Pública</t>
  </si>
  <si>
    <t>Fuente: EHPM, Digestyc 1992-2004 y 2014</t>
  </si>
  <si>
    <t>Cuadro 2.12. Salarios medios nominales del régimen de salud del ISSS, por sector de actividad económica público y privado</t>
  </si>
  <si>
    <t>Datos mensuales de 2015. Expresados en dólares estadounidenses</t>
  </si>
  <si>
    <t>ACTIVIDAD ECONÓMICA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</si>
  <si>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</si>
  <si>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</si>
  <si>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</si>
  <si>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</si>
  <si>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</si>
  <si>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</si>
  <si>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</si>
  <si>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</si>
  <si>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</si>
  <si>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</si>
  <si>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</si>
  <si>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</si>
  <si>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</si>
  <si>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Establec.,financi.,seguros,bienes inmueble</t>
  </si>
  <si>
    <t>Servicios comunales,sociales y personales</t>
  </si>
  <si>
    <t>SECTOR PRIVADO</t>
  </si>
  <si>
    <t>Gobierno Central</t>
  </si>
  <si>
    <t>Instituciones Descentralizadas</t>
  </si>
  <si>
    <t>Instituciones de Seguridad Social</t>
  </si>
  <si>
    <t>Empresas no Financieras</t>
  </si>
  <si>
    <t>Empresas Financieras</t>
  </si>
  <si>
    <t>Gobiernos Locales (Municipalidades)</t>
  </si>
  <si>
    <t>SECTOR PÚBLICO</t>
  </si>
  <si>
    <t>Pensionados ISSS</t>
  </si>
  <si>
    <t>Pensionados INPEP</t>
  </si>
  <si>
    <t>Pensionados AFP</t>
  </si>
  <si>
    <t>Pensionados IPSFA</t>
  </si>
  <si>
    <t>TOTAL GENERAL</t>
  </si>
  <si>
    <t>TOTAL SIN PENSIONADOS</t>
  </si>
  <si>
    <t>Fuente: Departamento de Actuariado y Estadísticas del Instituto Salvadoreño del Seguro Social (ISSS)</t>
  </si>
  <si>
    <t>Cuadro 2.13. Salarios medios cotizables del régimen de salud del ISSS</t>
  </si>
  <si>
    <t>PENSIONADO</t>
  </si>
  <si>
    <t>Cuadro 5.1. Balanza Comercial en Millones de US (Acumulado a diciembre)</t>
  </si>
  <si>
    <t>Exportaciones (FOB)</t>
  </si>
  <si>
    <t>Importaciones (CIF)</t>
  </si>
  <si>
    <t>Balanza Comercial</t>
  </si>
  <si>
    <t>Cuadro 5.2. Tasa de crecimiento de Exportaciones (FOB). Crecimiento a diciembre</t>
  </si>
  <si>
    <t>Crecimiento de las Exportaciones</t>
  </si>
  <si>
    <t>Cuadro 5.3. Clasificación Económica de las Exportaciones. Participación porcentual</t>
  </si>
  <si>
    <t>Tradicionales</t>
  </si>
  <si>
    <t>No tradicionales</t>
  </si>
  <si>
    <t>%Tradicionales</t>
  </si>
  <si>
    <t>%No tradicionales</t>
  </si>
  <si>
    <t>%Maquila</t>
  </si>
  <si>
    <t>Cuadro 5.4. Clasificación Económica de las Importaciones. Distribución Porcentual</t>
  </si>
  <si>
    <t>Años</t>
  </si>
  <si>
    <t>Bienes de Consumo</t>
  </si>
  <si>
    <t>Bienes Intermedios</t>
  </si>
  <si>
    <t>Bienes de Capital</t>
  </si>
  <si>
    <t>Total Importaciones</t>
  </si>
  <si>
    <t>% Bienes de Consumo</t>
  </si>
  <si>
    <t>% Bienes Intermedios</t>
  </si>
  <si>
    <t>% Bienes de Capital</t>
  </si>
  <si>
    <t>% Maquila</t>
  </si>
  <si>
    <t>Cuadro 5.5. Clasificación Económica de las Importaciones. Millones de US dólares</t>
  </si>
  <si>
    <t>Cuadro 5.6. Ingreso de Remesas Familiares. Millones de US dólares y porcentajes</t>
  </si>
  <si>
    <t>Datos desde 1992 hasta 2015</t>
  </si>
  <si>
    <t>Ingresos de remesas familiares</t>
  </si>
  <si>
    <t>Crecimiento de remesas</t>
  </si>
  <si>
    <t>Cuadro 5.7. Inversión Extranjera Directa como Porcentaje de: PIB, FBK</t>
  </si>
  <si>
    <t>IED</t>
  </si>
  <si>
    <t>FBKF</t>
  </si>
  <si>
    <t>PIB</t>
  </si>
  <si>
    <t>IED/FBKF</t>
  </si>
  <si>
    <t>IED/PIB</t>
  </si>
  <si>
    <t>2009*</t>
  </si>
  <si>
    <t>*Nota: El dato de IED 2009 está disponible en BCR hasta el tercer trimestre y no concuerda con el publicado en ASES; hay error con este dato.</t>
  </si>
  <si>
    <t>Cuadro 5.8. Evolución del índice de precios relativos medidos a través del Índice de Precios al Consumidor y Deflactor Implícito del PIB manufacturero (Estados Unidos/El Salvador)</t>
  </si>
  <si>
    <t>Datos desde 1990 hasta 2014</t>
  </si>
  <si>
    <t>IPC ES</t>
  </si>
  <si>
    <t>IPC USA</t>
  </si>
  <si>
    <t>IPC ES base 1990</t>
  </si>
  <si>
    <t>IPC USA base 1990</t>
  </si>
  <si>
    <t>IPC relativo (IPC USA/IPC ES)</t>
  </si>
  <si>
    <t>IPI USA</t>
  </si>
  <si>
    <t>IPI ES</t>
  </si>
  <si>
    <t>IPI USA base 1990</t>
  </si>
  <si>
    <t>IPI ES base 1990</t>
  </si>
  <si>
    <t>Deflactor Implícito del PIB manufacturero relativo (IPI USA/IPI ES)</t>
  </si>
  <si>
    <t>Cuadro 5.9. Cálculo del Costo Laboral Unitario Real para El Salvador</t>
  </si>
  <si>
    <t>Datos desde 1987 hasta 2014</t>
  </si>
  <si>
    <t>Masa Salarial base 2009</t>
  </si>
  <si>
    <t>Empleados base 2009</t>
  </si>
  <si>
    <t>índice salarios promedio base 2009</t>
  </si>
  <si>
    <t>IPC base 2010</t>
  </si>
  <si>
    <t>PIB real base 2009</t>
  </si>
  <si>
    <t>Índice PIB  por trabajador</t>
  </si>
  <si>
    <t>Masa salarial base 1990</t>
  </si>
  <si>
    <t>Empleados base 1990</t>
  </si>
  <si>
    <t>Índice salario promedio base 1990</t>
  </si>
  <si>
    <t>IPC base 1990</t>
  </si>
  <si>
    <t>Salario promedio real base 1990</t>
  </si>
  <si>
    <t>PIB real base 1990</t>
  </si>
  <si>
    <t>PIB real 1990/Empleados 1990</t>
  </si>
  <si>
    <t>Costos Laborales Unitarios Relativos (CLUR)</t>
  </si>
  <si>
    <t>Capital (K)</t>
  </si>
  <si>
    <t>K2 (K*1000000)</t>
  </si>
  <si>
    <t>Tasa de Crecimiento de K</t>
  </si>
  <si>
    <t>Índice de K base 1990</t>
  </si>
  <si>
    <t>Salario real base 1990</t>
  </si>
  <si>
    <t>Composición Orgánica (n) (índice de K/Wr base 1990)</t>
  </si>
  <si>
    <t>Salario Nominal</t>
  </si>
  <si>
    <t>Salario nominal * 1000000000</t>
  </si>
  <si>
    <t>Salario real base 2005</t>
  </si>
  <si>
    <t>Composición Orgánica (n) salario base 2005</t>
  </si>
  <si>
    <t>n+1</t>
  </si>
  <si>
    <t>Índice (n+1) base 1990</t>
  </si>
  <si>
    <t>CLUR*Índice (n+1)</t>
  </si>
  <si>
    <t>CLUR(n+1) ES</t>
  </si>
  <si>
    <t>CLURR (n+1)</t>
  </si>
  <si>
    <t>CLURES</t>
  </si>
  <si>
    <t>CLURR</t>
  </si>
  <si>
    <t>Cuadro 5.10. Salarios relativos, Productividad relativa, Composición Orgánica Relativa (Estados Unidos - El Salvador). Sector Manufacturero</t>
  </si>
  <si>
    <t>Datos desde 1960 hasta 2013</t>
  </si>
  <si>
    <t>Salario promedio real ES 1960</t>
  </si>
  <si>
    <t>Salario promedio real ES 1990</t>
  </si>
  <si>
    <t>Salario real USA</t>
  </si>
  <si>
    <t>Salario relativos (USA/ES)</t>
  </si>
  <si>
    <t>Productividad ES</t>
  </si>
  <si>
    <t>Productividad ES 1990</t>
  </si>
  <si>
    <t>ProdEEUU</t>
  </si>
  <si>
    <t>Productividad relativa (ES/USA)</t>
  </si>
  <si>
    <t>n+1 ES</t>
  </si>
  <si>
    <t>n+1 USA</t>
  </si>
  <si>
    <t>(n+1)(USA/ES)</t>
  </si>
  <si>
    <t>**Nota: Este gráfico 5.10 es distintos al del ASES debido a que los datos de productividad relativa utilizados en ASES contenían error. Se consultó con Armando y se corrigió.</t>
  </si>
  <si>
    <t>Tabla 5.1. El Salvador: Saldos Inversión Extranjera Directa por Sector Económico Receptor. Datos acumulados al cuarto trimestre de cada año. Millones de US Dólares.</t>
  </si>
  <si>
    <t>Datos desde 2000 hasta 2014</t>
  </si>
  <si>
    <t>Sector</t>
  </si>
  <si>
    <t>  1   Industria</t>
  </si>
  <si>
    <t>  2   Comercio</t>
  </si>
  <si>
    <t>  3   Servicios</t>
  </si>
  <si>
    <t>  4   Construcción</t>
  </si>
  <si>
    <t>  5   Comunicaciones</t>
  </si>
  <si>
    <t>  6   Electricidad</t>
  </si>
  <si>
    <t>  7   Agricultura y pesca</t>
  </si>
  <si>
    <t>  8   Minas y canteras</t>
  </si>
  <si>
    <t>  9   Financiero</t>
  </si>
  <si>
    <t>  10   Maquila</t>
  </si>
  <si>
    <t>  11   Sub Total</t>
  </si>
  <si>
    <t>  12   Préstamos entre Empresas de IED</t>
  </si>
  <si>
    <t>  13   TOTAL</t>
  </si>
  <si>
    <t>Tabla 5.1a. El Salvador: Saldos Inversión Extranjera Directa por Sector Económico Receptor. Datos acumulados al cuarto trimestre de cada año. Millones de US Dólares</t>
  </si>
  <si>
    <t>Datos desde 2009 hasta 2014</t>
  </si>
  <si>
    <t>  1   Agropecuario</t>
  </si>
  <si>
    <t>  2   Minería</t>
  </si>
  <si>
    <t>  3   Industrias Manufactureras</t>
  </si>
  <si>
    <t>  4   Suministro de Electricidad</t>
  </si>
  <si>
    <t>  5   Construcción</t>
  </si>
  <si>
    <t>  6   Comercio al por mayor y al por menor</t>
  </si>
  <si>
    <t>  7   Transporte y Almacenamiento</t>
  </si>
  <si>
    <t>  8   Información y Comunicaciones</t>
  </si>
  <si>
    <t>  9   Actividades Financieras y de Seguros</t>
  </si>
  <si>
    <t>  10   Otros Sectores</t>
  </si>
  <si>
    <t>  11  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</si>
</sst>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67" formatCode="dd\-mmm_)"/>
    <numFmt numFmtId="168" formatCode="_ * #,##0.00_ ;_ * \-#,##0.00_ ;_ * &quot;-&quot;??_ ;_ @_ "/>
    <numFmt numFmtId="169" formatCode="_(* #,##0.0_);_(* \(#,##0.0\);_(* &quot;-&quot;??_);_(@_)"/>
    <numFmt numFmtId="170" formatCode="_-* #,##0.00\ _€_-;\-* #,##0.00\ _€_-;_-* &quot;-&quot;??\ _€_-;_-@_-"/>
    <numFmt numFmtId="171" formatCode="#,##0.0"/>
    <numFmt numFmtId="172" formatCode="####0.0##;\-####0.0##;0.0##;@"/>
  </numFmts>
  <fonts count="37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22"/>
      <color theme="0"/>
      <name val="Arial"/>
      <family val="2"/>
    </font>
    <font>
      <sz val="11"/>
      <color theme="1"/>
      <name val="Arial Narrow"/>
      <family val="2"/>
    </font>
    <font>
      <sz val="12"/>
      <name val="Times New Roman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12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C5D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0" fillId="0" borderId="0">
      <alignment vertical="center"/>
    </xf>
    <xf numFmtId="0" fontId="20" fillId="0" borderId="0">
      <alignment vertical="center"/>
    </xf>
    <xf numFmtId="168" fontId="20" fillId="0" borderId="0" applyFont="0" applyFill="0" applyBorder="0" applyAlignment="0" applyProtection="0">
      <alignment vertical="center"/>
    </xf>
    <xf numFmtId="0" fontId="31" fillId="0" borderId="0"/>
    <xf numFmtId="168" fontId="20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0" fillId="0" borderId="0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0" fillId="0" borderId="3" xfId="0" applyBorder="1"/>
    <xf numFmtId="0" fontId="5" fillId="0" borderId="3" xfId="0" applyFont="1" applyBorder="1"/>
    <xf numFmtId="0" fontId="6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 inden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 indent="3"/>
    </xf>
    <xf numFmtId="0" fontId="8" fillId="2" borderId="0" xfId="0" applyFont="1" applyFill="1" applyAlignment="1">
      <alignment horizontal="left" vertical="center" indent="2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5" fontId="6" fillId="4" borderId="0" xfId="0" applyNumberFormat="1" applyFont="1" applyFill="1" applyAlignment="1">
      <alignment horizontal="center" vertical="center" wrapText="1"/>
    </xf>
    <xf numFmtId="2" fontId="6" fillId="4" borderId="0" xfId="0" applyNumberFormat="1" applyFont="1" applyFill="1" applyAlignment="1">
      <alignment horizontal="center" vertical="center" wrapText="1"/>
    </xf>
    <xf numFmtId="0" fontId="6" fillId="4" borderId="0" xfId="3" applyFont="1" applyFill="1" applyAlignment="1">
      <alignment horizontal="center" vertical="center" wrapText="1"/>
    </xf>
    <xf numFmtId="0" fontId="16" fillId="8" borderId="0" xfId="3" applyFont="1" applyFill="1" applyAlignment="1">
      <alignment horizontal="center" vertical="center"/>
    </xf>
    <xf numFmtId="0" fontId="19" fillId="0" borderId="0" xfId="0" applyFont="1"/>
    <xf numFmtId="0" fontId="21" fillId="0" borderId="0" xfId="0" applyFont="1"/>
    <xf numFmtId="0" fontId="3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5" fillId="0" borderId="0" xfId="4" applyFont="1">
      <alignment vertic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16" fillId="0" borderId="0" xfId="3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166" fontId="0" fillId="0" borderId="6" xfId="2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6" fontId="0" fillId="0" borderId="1" xfId="2" applyNumberFormat="1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6" fontId="0" fillId="0" borderId="0" xfId="2" applyNumberFormat="1" applyFont="1" applyFill="1" applyBorder="1" applyAlignment="1">
      <alignment horizontal="center" vertical="center" wrapText="1"/>
    </xf>
    <xf numFmtId="166" fontId="0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24" fillId="0" borderId="0" xfId="0" applyFont="1"/>
    <xf numFmtId="3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 vertical="center" wrapText="1"/>
    </xf>
    <xf numFmtId="166" fontId="13" fillId="0" borderId="0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66" fontId="13" fillId="0" borderId="1" xfId="2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166" fontId="0" fillId="0" borderId="0" xfId="2" applyNumberFormat="1" applyFont="1" applyFill="1" applyBorder="1" applyAlignment="1">
      <alignment horizontal="center"/>
    </xf>
    <xf numFmtId="3" fontId="0" fillId="0" borderId="0" xfId="0" applyNumberFormat="1"/>
    <xf numFmtId="166" fontId="0" fillId="0" borderId="1" xfId="2" applyNumberFormat="1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center" vertical="center"/>
    </xf>
    <xf numFmtId="9" fontId="13" fillId="0" borderId="0" xfId="2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9" fontId="13" fillId="0" borderId="1" xfId="2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justify" vertical="center"/>
    </xf>
    <xf numFmtId="9" fontId="0" fillId="0" borderId="0" xfId="0" applyNumberFormat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9" fontId="0" fillId="0" borderId="0" xfId="0" applyNumberFormat="1"/>
    <xf numFmtId="9" fontId="0" fillId="0" borderId="1" xfId="0" applyNumberFormat="1" applyBorder="1" applyAlignment="1">
      <alignment horizontal="center" vertical="center" wrapText="1"/>
    </xf>
    <xf numFmtId="9" fontId="0" fillId="3" borderId="0" xfId="0" applyNumberFormat="1" applyFill="1" applyAlignment="1">
      <alignment horizontal="center" vertical="center" wrapText="1"/>
    </xf>
    <xf numFmtId="9" fontId="0" fillId="3" borderId="0" xfId="0" applyNumberFormat="1" applyFill="1" applyAlignment="1">
      <alignment horizontal="center"/>
    </xf>
    <xf numFmtId="165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9" fontId="13" fillId="0" borderId="0" xfId="2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3" fillId="0" borderId="1" xfId="0" applyFont="1" applyBorder="1" applyAlignment="1">
      <alignment horizontal="center"/>
    </xf>
    <xf numFmtId="9" fontId="13" fillId="0" borderId="1" xfId="2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  <xf numFmtId="0" fontId="28" fillId="3" borderId="3" xfId="0" applyFont="1" applyFill="1" applyBorder="1" applyAlignment="1">
      <alignment horizontal="center"/>
    </xf>
    <xf numFmtId="167" fontId="28" fillId="3" borderId="3" xfId="0" applyNumberFormat="1" applyFont="1" applyFill="1" applyBorder="1" applyAlignment="1">
      <alignment horizontal="center"/>
    </xf>
    <xf numFmtId="0" fontId="30" fillId="0" borderId="0" xfId="0" applyFont="1"/>
    <xf numFmtId="1" fontId="0" fillId="0" borderId="0" xfId="0" applyNumberFormat="1" applyAlignment="1">
      <alignment horizontal="center"/>
    </xf>
    <xf numFmtId="9" fontId="0" fillId="0" borderId="0" xfId="2" applyFont="1" applyFill="1" applyBorder="1" applyAlignment="1">
      <alignment horizontal="center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1" xfId="2" applyFont="1" applyFill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13" fillId="0" borderId="0" xfId="6" applyNumberFormat="1" applyFont="1" applyFill="1" applyBorder="1" applyAlignment="1">
      <alignment horizontal="center"/>
    </xf>
    <xf numFmtId="0" fontId="13" fillId="0" borderId="0" xfId="5" applyFont="1" applyAlignment="1"/>
    <xf numFmtId="3" fontId="13" fillId="0" borderId="0" xfId="5" applyNumberFormat="1" applyFont="1" applyAlignment="1">
      <alignment horizontal="center"/>
    </xf>
    <xf numFmtId="2" fontId="13" fillId="0" borderId="0" xfId="5" applyNumberFormat="1" applyFont="1" applyAlignment="1">
      <alignment horizontal="center" vertical="center"/>
    </xf>
    <xf numFmtId="0" fontId="14" fillId="0" borderId="0" xfId="5" applyFont="1" applyAlignment="1"/>
    <xf numFmtId="0" fontId="13" fillId="0" borderId="1" xfId="5" applyFont="1" applyBorder="1" applyAlignment="1"/>
    <xf numFmtId="3" fontId="13" fillId="0" borderId="1" xfId="5" applyNumberFormat="1" applyFont="1" applyBorder="1" applyAlignment="1">
      <alignment horizontal="center"/>
    </xf>
    <xf numFmtId="2" fontId="13" fillId="0" borderId="1" xfId="5" applyNumberFormat="1" applyFont="1" applyBorder="1" applyAlignment="1">
      <alignment horizontal="center" vertical="center"/>
    </xf>
    <xf numFmtId="2" fontId="13" fillId="0" borderId="1" xfId="6" applyNumberFormat="1" applyFont="1" applyFill="1" applyBorder="1" applyAlignment="1">
      <alignment horizontal="center"/>
    </xf>
    <xf numFmtId="0" fontId="14" fillId="3" borderId="2" xfId="5" applyFont="1" applyFill="1" applyBorder="1" applyAlignment="1">
      <alignment horizontal="center" vertical="center"/>
    </xf>
    <xf numFmtId="0" fontId="14" fillId="3" borderId="2" xfId="5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center"/>
    </xf>
    <xf numFmtId="2" fontId="13" fillId="0" borderId="0" xfId="0" quotePrefix="1" applyNumberFormat="1" applyFont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/>
    </xf>
    <xf numFmtId="166" fontId="0" fillId="0" borderId="0" xfId="2" applyNumberFormat="1" applyFont="1" applyFill="1" applyBorder="1" applyAlignment="1">
      <alignment horizontal="center" vertical="center"/>
    </xf>
    <xf numFmtId="166" fontId="13" fillId="0" borderId="0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169" fontId="13" fillId="0" borderId="0" xfId="1" applyNumberFormat="1" applyFont="1" applyFill="1" applyBorder="1" applyAlignment="1">
      <alignment horizontal="center" vertical="center"/>
    </xf>
    <xf numFmtId="43" fontId="13" fillId="0" borderId="0" xfId="0" applyNumberFormat="1" applyFont="1" applyAlignment="1">
      <alignment horizontal="center" vertical="center"/>
    </xf>
    <xf numFmtId="166" fontId="13" fillId="0" borderId="0" xfId="2" quotePrefix="1" applyNumberFormat="1" applyFont="1" applyFill="1" applyBorder="1" applyAlignment="1">
      <alignment horizontal="center" vertical="center"/>
    </xf>
    <xf numFmtId="43" fontId="13" fillId="0" borderId="0" xfId="0" applyNumberFormat="1" applyFont="1"/>
    <xf numFmtId="0" fontId="14" fillId="3" borderId="3" xfId="7" applyFont="1" applyFill="1" applyBorder="1" applyAlignment="1">
      <alignment horizontal="center" vertical="center" wrapText="1"/>
    </xf>
    <xf numFmtId="0" fontId="14" fillId="3" borderId="3" xfId="7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69" fontId="13" fillId="0" borderId="1" xfId="1" applyNumberFormat="1" applyFont="1" applyFill="1" applyBorder="1" applyAlignment="1">
      <alignment horizontal="center" vertical="center"/>
    </xf>
    <xf numFmtId="43" fontId="13" fillId="0" borderId="1" xfId="0" applyNumberFormat="1" applyFont="1" applyBorder="1" applyAlignment="1">
      <alignment horizontal="center" vertical="center"/>
    </xf>
    <xf numFmtId="166" fontId="13" fillId="0" borderId="1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6" fontId="0" fillId="0" borderId="1" xfId="2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2" fillId="0" borderId="0" xfId="4" applyFont="1">
      <alignment vertical="center"/>
    </xf>
    <xf numFmtId="0" fontId="32" fillId="0" borderId="0" xfId="4" applyFont="1">
      <alignment vertical="center"/>
    </xf>
    <xf numFmtId="0" fontId="15" fillId="0" borderId="0" xfId="4" applyFont="1" applyAlignment="1"/>
    <xf numFmtId="0" fontId="2" fillId="0" borderId="0" xfId="0" applyFont="1"/>
    <xf numFmtId="0" fontId="13" fillId="0" borderId="0" xfId="4" applyFont="1" applyAlignment="1"/>
    <xf numFmtId="170" fontId="13" fillId="0" borderId="0" xfId="8" applyNumberFormat="1" applyFont="1" applyFill="1" applyBorder="1" applyAlignment="1"/>
    <xf numFmtId="170" fontId="2" fillId="0" borderId="0" xfId="0" applyNumberFormat="1" applyFont="1"/>
    <xf numFmtId="170" fontId="14" fillId="0" borderId="0" xfId="8" applyNumberFormat="1" applyFont="1" applyFill="1" applyBorder="1" applyAlignment="1">
      <alignment horizontal="center"/>
    </xf>
    <xf numFmtId="170" fontId="14" fillId="0" borderId="0" xfId="8" applyNumberFormat="1" applyFont="1" applyFill="1" applyBorder="1" applyAlignment="1"/>
    <xf numFmtId="170" fontId="14" fillId="0" borderId="1" xfId="8" applyNumberFormat="1" applyFont="1" applyFill="1" applyBorder="1" applyAlignment="1">
      <alignment horizontal="center"/>
    </xf>
    <xf numFmtId="170" fontId="13" fillId="0" borderId="1" xfId="8" applyNumberFormat="1" applyFont="1" applyFill="1" applyBorder="1" applyAlignment="1"/>
    <xf numFmtId="0" fontId="14" fillId="3" borderId="2" xfId="4" applyFont="1" applyFill="1" applyBorder="1" applyAlignment="1">
      <alignment horizontal="center"/>
    </xf>
    <xf numFmtId="0" fontId="27" fillId="3" borderId="2" xfId="4" applyFont="1" applyFill="1" applyBorder="1" applyAlignment="1">
      <alignment horizontal="center"/>
    </xf>
    <xf numFmtId="0" fontId="13" fillId="0" borderId="0" xfId="4" applyFont="1">
      <alignment vertical="center"/>
    </xf>
    <xf numFmtId="0" fontId="12" fillId="0" borderId="0" xfId="5" applyFont="1" applyAlignment="1"/>
    <xf numFmtId="0" fontId="15" fillId="0" borderId="0" xfId="5" applyFont="1" applyAlignment="1"/>
    <xf numFmtId="0" fontId="27" fillId="0" borderId="0" xfId="5" applyFont="1" applyAlignment="1">
      <alignment horizontal="center"/>
    </xf>
    <xf numFmtId="0" fontId="15" fillId="0" borderId="0" xfId="5" applyFont="1">
      <alignment vertical="center"/>
    </xf>
    <xf numFmtId="170" fontId="13" fillId="0" borderId="0" xfId="6" applyNumberFormat="1" applyFont="1" applyFill="1" applyBorder="1" applyAlignment="1"/>
    <xf numFmtId="170" fontId="15" fillId="0" borderId="0" xfId="5" applyNumberFormat="1" applyFont="1">
      <alignment vertical="center"/>
    </xf>
    <xf numFmtId="2" fontId="24" fillId="0" borderId="0" xfId="5" applyNumberFormat="1" applyFont="1">
      <alignment vertical="center"/>
    </xf>
    <xf numFmtId="170" fontId="14" fillId="0" borderId="0" xfId="6" applyNumberFormat="1" applyFont="1" applyFill="1" applyBorder="1" applyAlignment="1">
      <alignment horizontal="center"/>
    </xf>
    <xf numFmtId="170" fontId="14" fillId="0" borderId="0" xfId="6" applyNumberFormat="1" applyFont="1" applyFill="1" applyBorder="1" applyAlignment="1"/>
    <xf numFmtId="170" fontId="14" fillId="0" borderId="1" xfId="6" applyNumberFormat="1" applyFont="1" applyFill="1" applyBorder="1" applyAlignment="1">
      <alignment horizontal="center"/>
    </xf>
    <xf numFmtId="170" fontId="13" fillId="0" borderId="1" xfId="6" applyNumberFormat="1" applyFont="1" applyFill="1" applyBorder="1" applyAlignment="1"/>
    <xf numFmtId="0" fontId="14" fillId="3" borderId="2" xfId="5" applyFont="1" applyFill="1" applyBorder="1" applyAlignment="1">
      <alignment horizontal="center"/>
    </xf>
    <xf numFmtId="0" fontId="27" fillId="3" borderId="2" xfId="5" applyFont="1" applyFill="1" applyBorder="1" applyAlignment="1">
      <alignment horizontal="center"/>
    </xf>
    <xf numFmtId="2" fontId="6" fillId="4" borderId="0" xfId="3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 indent="1"/>
    </xf>
    <xf numFmtId="171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wrapText="1"/>
    </xf>
    <xf numFmtId="17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/>
    <xf numFmtId="172" fontId="36" fillId="0" borderId="0" xfId="0" applyNumberFormat="1" applyFont="1" applyAlignment="1">
      <alignment horizontal="right"/>
    </xf>
    <xf numFmtId="165" fontId="0" fillId="0" borderId="0" xfId="0" applyNumberFormat="1" applyAlignment="1">
      <alignment horizontal="center" wrapText="1"/>
    </xf>
    <xf numFmtId="17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wrapText="1"/>
    </xf>
    <xf numFmtId="171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5" fillId="0" borderId="0" xfId="0" applyFont="1" applyAlignment="1">
      <alignment wrapText="1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14" fillId="8" borderId="0" xfId="3" applyFont="1" applyFill="1" applyAlignment="1">
      <alignment horizontal="center" vertical="center"/>
    </xf>
    <xf numFmtId="0" fontId="10" fillId="8" borderId="0" xfId="0" applyFont="1" applyFill="1" applyAlignment="1">
      <alignment horizontal="left" vertical="center" wrapText="1" indent="1"/>
    </xf>
    <xf numFmtId="0" fontId="11" fillId="9" borderId="0" xfId="0" applyFont="1" applyFill="1" applyAlignment="1">
      <alignment horizontal="left" vertical="center" indent="1"/>
    </xf>
    <xf numFmtId="0" fontId="33" fillId="6" borderId="0" xfId="0" applyFont="1" applyFill="1" applyAlignment="1">
      <alignment horizontal="left" vertical="center" wrapText="1"/>
    </xf>
    <xf numFmtId="0" fontId="18" fillId="7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4" fillId="3" borderId="4" xfId="7" applyFont="1" applyFill="1" applyBorder="1" applyAlignment="1">
      <alignment horizontal="center"/>
    </xf>
    <xf numFmtId="43" fontId="14" fillId="3" borderId="4" xfId="1" applyNumberFormat="1" applyFont="1" applyFill="1" applyBorder="1" applyAlignment="1" applyProtection="1">
      <alignment horizontal="center" vertical="center" wrapText="1"/>
    </xf>
    <xf numFmtId="43" fontId="14" fillId="3" borderId="3" xfId="1" applyNumberFormat="1" applyFont="1" applyFill="1" applyBorder="1" applyAlignment="1" applyProtection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</cellXfs>
  <cellStyles count="9">
    <cellStyle name="Comma" xfId="1" builtinId="3"/>
    <cellStyle name="Hyperlink" xfId="3" builtinId="8"/>
    <cellStyle name="Millares 2" xfId="8" xr:uid="{07CCBAC6-3C09-4BA1-AE4A-795B8BDDADFA}"/>
    <cellStyle name="Millares 3" xfId="6" xr:uid="{4F4990A4-3C39-40A5-9227-A4BD0EC6A373}"/>
    <cellStyle name="Normal" xfId="0" builtinId="0"/>
    <cellStyle name="Normal 2" xfId="4" xr:uid="{3DD41022-9D07-4BDC-A768-01FDB8CFF99B}"/>
    <cellStyle name="Normal 3" xfId="5" xr:uid="{63BD6704-C5C0-4C5E-8AEA-4989E3DC8276}"/>
    <cellStyle name="Normal_Salarios minimos finales Roberto" xfId="7" xr:uid="{A8C8A1C6-4CFD-4DBA-BE6D-6CBBB1779EBF}"/>
    <cellStyle name="Percent" xfId="2" builtinId="5"/>
  </cellStyles>
  <dxfs count="0"/>
  <tableStyles count="0" defaultTableStyle="TableStyleMedium2" defaultPivotStyle="PivotStyleLight16"/>
  <colors>
    <mruColors>
      <color rgb="FF40A682"/>
      <color rgb="FF76EAD7"/>
      <color rgb="FF29C5D1"/>
      <color rgb="FF2DC58B"/>
      <color rgb="FFAFC4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SV" sz="1400"/>
              <a:t>Tasa</a:t>
            </a:r>
            <a:r>
              <a:rPr lang="es-SV" sz="1400" baseline="0"/>
              <a:t> de crecimiento PIB mundial y de Estados Unidos (1966-2014)</a:t>
            </a:r>
            <a:endParaRPr lang="es-SV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WLD</c:v>
          </c:tx>
          <c:cat>
            <c:numLit>
              <c:formatCode>General</c:formatCode>
              <c:ptCount val="49"/>
              <c:pt idx="0">
                <c:v>1966</c:v>
              </c:pt>
              <c:pt idx="1">
                <c:v>1967</c:v>
              </c:pt>
              <c:pt idx="2">
                <c:v>1968</c:v>
              </c:pt>
              <c:pt idx="3">
                <c:v>1968</c:v>
              </c:pt>
              <c:pt idx="4">
                <c:v>1970</c:v>
              </c:pt>
              <c:pt idx="5">
                <c:v>1971</c:v>
              </c:pt>
              <c:pt idx="6">
                <c:v>1972</c:v>
              </c:pt>
              <c:pt idx="7">
                <c:v>1973</c:v>
              </c:pt>
              <c:pt idx="8">
                <c:v>1974</c:v>
              </c:pt>
              <c:pt idx="9">
                <c:v>1975</c:v>
              </c:pt>
              <c:pt idx="10">
                <c:v>1976</c:v>
              </c:pt>
              <c:pt idx="11">
                <c:v>1977</c:v>
              </c:pt>
              <c:pt idx="12">
                <c:v>1978</c:v>
              </c:pt>
              <c:pt idx="13">
                <c:v>1979</c:v>
              </c:pt>
              <c:pt idx="14">
                <c:v>1980</c:v>
              </c:pt>
              <c:pt idx="15">
                <c:v>1981</c:v>
              </c:pt>
              <c:pt idx="16">
                <c:v>1982</c:v>
              </c:pt>
              <c:pt idx="17">
                <c:v>1983</c:v>
              </c:pt>
              <c:pt idx="18">
                <c:v>1984</c:v>
              </c:pt>
              <c:pt idx="19">
                <c:v>1985</c:v>
              </c:pt>
              <c:pt idx="20">
                <c:v>1986</c:v>
              </c:pt>
              <c:pt idx="21">
                <c:v>1987</c:v>
              </c:pt>
              <c:pt idx="22">
                <c:v>1988</c:v>
              </c:pt>
              <c:pt idx="23">
                <c:v>1989</c:v>
              </c:pt>
              <c:pt idx="24">
                <c:v>1990</c:v>
              </c:pt>
              <c:pt idx="25">
                <c:v>1991</c:v>
              </c:pt>
              <c:pt idx="26">
                <c:v>1992</c:v>
              </c:pt>
              <c:pt idx="27">
                <c:v>1993</c:v>
              </c:pt>
              <c:pt idx="28">
                <c:v>1994</c:v>
              </c:pt>
              <c:pt idx="29">
                <c:v>1995</c:v>
              </c:pt>
              <c:pt idx="30">
                <c:v>1996</c:v>
              </c:pt>
              <c:pt idx="31">
                <c:v>1997</c:v>
              </c:pt>
              <c:pt idx="32">
                <c:v>1998</c:v>
              </c:pt>
              <c:pt idx="33">
                <c:v>1999</c:v>
              </c:pt>
              <c:pt idx="34">
                <c:v>2000</c:v>
              </c:pt>
              <c:pt idx="35">
                <c:v>2001</c:v>
              </c:pt>
              <c:pt idx="36">
                <c:v>2002</c:v>
              </c:pt>
              <c:pt idx="37">
                <c:v>2003</c:v>
              </c:pt>
              <c:pt idx="38">
                <c:v>2004</c:v>
              </c:pt>
              <c:pt idx="39">
                <c:v>2005</c:v>
              </c:pt>
              <c:pt idx="40">
                <c:v>2006</c:v>
              </c:pt>
              <c:pt idx="41">
                <c:v>2007</c:v>
              </c:pt>
              <c:pt idx="42">
                <c:v>2008</c:v>
              </c:pt>
              <c:pt idx="43">
                <c:v>2009</c:v>
              </c:pt>
              <c:pt idx="44">
                <c:v>2010</c:v>
              </c:pt>
              <c:pt idx="45">
                <c:v>2011</c:v>
              </c:pt>
              <c:pt idx="46">
                <c:v>2012</c:v>
              </c:pt>
              <c:pt idx="47">
                <c:v>2013</c:v>
              </c:pt>
              <c:pt idx="48">
                <c:v>2014</c:v>
              </c:pt>
            </c:numLit>
          </c:cat>
          <c:val>
            <c:numLit>
              <c:formatCode>General</c:formatCode>
              <c:ptCount val="49"/>
              <c:pt idx="0">
                <c:v>5.8346502547525319</c:v>
              </c:pt>
              <c:pt idx="1">
                <c:v>4.3937497391395794</c:v>
              </c:pt>
              <c:pt idx="2">
                <c:v>6.0708931206677761</c:v>
              </c:pt>
              <c:pt idx="3">
                <c:v>5.8681536163267083</c:v>
              </c:pt>
              <c:pt idx="4">
                <c:v>3.9139636159086564</c:v>
              </c:pt>
              <c:pt idx="5">
                <c:v>4.0925666987723588</c:v>
              </c:pt>
              <c:pt idx="6">
                <c:v>5.6101425638006788</c:v>
              </c:pt>
              <c:pt idx="7">
                <c:v>6.38127698012309</c:v>
              </c:pt>
              <c:pt idx="8">
                <c:v>1.7029900878580122</c:v>
              </c:pt>
              <c:pt idx="9">
                <c:v>0.73990349703585423</c:v>
              </c:pt>
              <c:pt idx="10">
                <c:v>5.1544197486909979</c:v>
              </c:pt>
              <c:pt idx="11">
                <c:v>3.9674298220620159</c:v>
              </c:pt>
              <c:pt idx="12">
                <c:v>4.2440336171645612</c:v>
              </c:pt>
              <c:pt idx="13">
                <c:v>4.0770301804332121</c:v>
              </c:pt>
              <c:pt idx="14">
                <c:v>1.7535167255284421</c:v>
              </c:pt>
              <c:pt idx="15">
                <c:v>2.0637185481566576</c:v>
              </c:pt>
              <c:pt idx="16">
                <c:v>0.44365575808747337</c:v>
              </c:pt>
              <c:pt idx="17">
                <c:v>2.6754853025875605</c:v>
              </c:pt>
              <c:pt idx="18">
                <c:v>4.5864697697690673</c:v>
              </c:pt>
              <c:pt idx="19">
                <c:v>3.8147714388823175</c:v>
              </c:pt>
              <c:pt idx="20">
                <c:v>3.1836276463303932</c:v>
              </c:pt>
              <c:pt idx="21">
                <c:v>3.6179929242480426</c:v>
              </c:pt>
              <c:pt idx="22">
                <c:v>4.7028779245250689</c:v>
              </c:pt>
              <c:pt idx="23">
                <c:v>3.8078837918433805</c:v>
              </c:pt>
              <c:pt idx="24">
                <c:v>2.991004525659946</c:v>
              </c:pt>
              <c:pt idx="25">
                <c:v>1.4042018290021616</c:v>
              </c:pt>
              <c:pt idx="26">
                <c:v>1.9238218096307378</c:v>
              </c:pt>
              <c:pt idx="27">
                <c:v>1.6396583167133372</c:v>
              </c:pt>
              <c:pt idx="28">
                <c:v>3.1137561373456748</c:v>
              </c:pt>
              <c:pt idx="29">
                <c:v>3.0358575530184453</c:v>
              </c:pt>
              <c:pt idx="30">
                <c:v>3.3023072235557294</c:v>
              </c:pt>
              <c:pt idx="31">
                <c:v>3.7062390030569361</c:v>
              </c:pt>
              <c:pt idx="32">
                <c:v>2.5600188195680857</c:v>
              </c:pt>
              <c:pt idx="33">
                <c:v>3.3653258739070111</c:v>
              </c:pt>
              <c:pt idx="34">
                <c:v>4.2664745233252432</c:v>
              </c:pt>
              <c:pt idx="35">
                <c:v>1.8344344495879312</c:v>
              </c:pt>
              <c:pt idx="36">
                <c:v>2.0845783864745613</c:v>
              </c:pt>
              <c:pt idx="37">
                <c:v>2.761080014288126</c:v>
              </c:pt>
              <c:pt idx="38">
                <c:v>4.1466002257589878</c:v>
              </c:pt>
              <c:pt idx="39">
                <c:v>3.5880794139401075</c:v>
              </c:pt>
              <c:pt idx="40">
                <c:v>4.0868387486986393</c:v>
              </c:pt>
              <c:pt idx="41">
                <c:v>3.9418444938774826</c:v>
              </c:pt>
              <c:pt idx="42">
                <c:v>1.4549155549576085</c:v>
              </c:pt>
              <c:pt idx="43">
                <c:v>-2.0643838503111738</c:v>
              </c:pt>
              <c:pt idx="44">
                <c:v>4.0788712603198007</c:v>
              </c:pt>
              <c:pt idx="45">
                <c:v>2.847435556084605</c:v>
              </c:pt>
              <c:pt idx="46">
                <c:v>2.2569211119172365</c:v>
              </c:pt>
              <c:pt idx="47">
                <c:v>2.3622118336017053</c:v>
              </c:pt>
              <c:pt idx="48">
                <c:v>2.491769216874772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C9-4B46-A700-99DB6AC3AD98}"/>
            </c:ext>
          </c:extLst>
        </c:ser>
        <c:ser>
          <c:idx val="2"/>
          <c:order val="1"/>
          <c:tx>
            <c:v>USA</c:v>
          </c:tx>
          <c:marker>
            <c:symbol val="none"/>
          </c:marker>
          <c:cat>
            <c:numLit>
              <c:formatCode>General</c:formatCode>
              <c:ptCount val="49"/>
              <c:pt idx="0">
                <c:v>1966</c:v>
              </c:pt>
              <c:pt idx="1">
                <c:v>1967</c:v>
              </c:pt>
              <c:pt idx="2">
                <c:v>1968</c:v>
              </c:pt>
              <c:pt idx="3">
                <c:v>1968</c:v>
              </c:pt>
              <c:pt idx="4">
                <c:v>1970</c:v>
              </c:pt>
              <c:pt idx="5">
                <c:v>1971</c:v>
              </c:pt>
              <c:pt idx="6">
                <c:v>1972</c:v>
              </c:pt>
              <c:pt idx="7">
                <c:v>1973</c:v>
              </c:pt>
              <c:pt idx="8">
                <c:v>1974</c:v>
              </c:pt>
              <c:pt idx="9">
                <c:v>1975</c:v>
              </c:pt>
              <c:pt idx="10">
                <c:v>1976</c:v>
              </c:pt>
              <c:pt idx="11">
                <c:v>1977</c:v>
              </c:pt>
              <c:pt idx="12">
                <c:v>1978</c:v>
              </c:pt>
              <c:pt idx="13">
                <c:v>1979</c:v>
              </c:pt>
              <c:pt idx="14">
                <c:v>1980</c:v>
              </c:pt>
              <c:pt idx="15">
                <c:v>1981</c:v>
              </c:pt>
              <c:pt idx="16">
                <c:v>1982</c:v>
              </c:pt>
              <c:pt idx="17">
                <c:v>1983</c:v>
              </c:pt>
              <c:pt idx="18">
                <c:v>1984</c:v>
              </c:pt>
              <c:pt idx="19">
                <c:v>1985</c:v>
              </c:pt>
              <c:pt idx="20">
                <c:v>1986</c:v>
              </c:pt>
              <c:pt idx="21">
                <c:v>1987</c:v>
              </c:pt>
              <c:pt idx="22">
                <c:v>1988</c:v>
              </c:pt>
              <c:pt idx="23">
                <c:v>1989</c:v>
              </c:pt>
              <c:pt idx="24">
                <c:v>1990</c:v>
              </c:pt>
              <c:pt idx="25">
                <c:v>1991</c:v>
              </c:pt>
              <c:pt idx="26">
                <c:v>1992</c:v>
              </c:pt>
              <c:pt idx="27">
                <c:v>1993</c:v>
              </c:pt>
              <c:pt idx="28">
                <c:v>1994</c:v>
              </c:pt>
              <c:pt idx="29">
                <c:v>1995</c:v>
              </c:pt>
              <c:pt idx="30">
                <c:v>1996</c:v>
              </c:pt>
              <c:pt idx="31">
                <c:v>1997</c:v>
              </c:pt>
              <c:pt idx="32">
                <c:v>1998</c:v>
              </c:pt>
              <c:pt idx="33">
                <c:v>1999</c:v>
              </c:pt>
              <c:pt idx="34">
                <c:v>2000</c:v>
              </c:pt>
              <c:pt idx="35">
                <c:v>2001</c:v>
              </c:pt>
              <c:pt idx="36">
                <c:v>2002</c:v>
              </c:pt>
              <c:pt idx="37">
                <c:v>2003</c:v>
              </c:pt>
              <c:pt idx="38">
                <c:v>2004</c:v>
              </c:pt>
              <c:pt idx="39">
                <c:v>2005</c:v>
              </c:pt>
              <c:pt idx="40">
                <c:v>2006</c:v>
              </c:pt>
              <c:pt idx="41">
                <c:v>2007</c:v>
              </c:pt>
              <c:pt idx="42">
                <c:v>2008</c:v>
              </c:pt>
              <c:pt idx="43">
                <c:v>2009</c:v>
              </c:pt>
              <c:pt idx="44">
                <c:v>2010</c:v>
              </c:pt>
              <c:pt idx="45">
                <c:v>2011</c:v>
              </c:pt>
              <c:pt idx="46">
                <c:v>2012</c:v>
              </c:pt>
              <c:pt idx="47">
                <c:v>2013</c:v>
              </c:pt>
              <c:pt idx="48">
                <c:v>2014</c:v>
              </c:pt>
            </c:numLit>
          </c:cat>
          <c:val>
            <c:numLit>
              <c:formatCode>General</c:formatCode>
              <c:ptCount val="49"/>
              <c:pt idx="0">
                <c:v>6.5000000000002416</c:v>
              </c:pt>
              <c:pt idx="1">
                <c:v>2.5000000000000284</c:v>
              </c:pt>
              <c:pt idx="2">
                <c:v>4.7999999999997414</c:v>
              </c:pt>
              <c:pt idx="3">
                <c:v>3.1000000000000369</c:v>
              </c:pt>
              <c:pt idx="4">
                <c:v>3.2068072574544431</c:v>
              </c:pt>
              <c:pt idx="5">
                <c:v>3.2954767283617628</c:v>
              </c:pt>
              <c:pt idx="6">
                <c:v>5.2632627761998236</c:v>
              </c:pt>
              <c:pt idx="7">
                <c:v>5.6431248475520306</c:v>
              </c:pt>
              <c:pt idx="8">
                <c:v>-0.5171545622252296</c:v>
              </c:pt>
              <c:pt idx="9">
                <c:v>-0.19767853651944733</c:v>
              </c:pt>
              <c:pt idx="10">
                <c:v>5.3860900507554703</c:v>
              </c:pt>
              <c:pt idx="11">
                <c:v>4.6085974065317856</c:v>
              </c:pt>
              <c:pt idx="12">
                <c:v>5.5616849289446009</c:v>
              </c:pt>
              <c:pt idx="13">
                <c:v>3.1756907501206086</c:v>
              </c:pt>
              <c:pt idx="14">
                <c:v>-0.24459622520808466</c:v>
              </c:pt>
              <c:pt idx="15">
                <c:v>2.5944703882315139</c:v>
              </c:pt>
              <c:pt idx="16">
                <c:v>-1.9108910680485565</c:v>
              </c:pt>
              <c:pt idx="17">
                <c:v>4.6324571812048418</c:v>
              </c:pt>
              <c:pt idx="18">
                <c:v>7.2590869593605873</c:v>
              </c:pt>
              <c:pt idx="19">
                <c:v>4.2387375208391376</c:v>
              </c:pt>
              <c:pt idx="20">
                <c:v>3.5116144990922038</c:v>
              </c:pt>
              <c:pt idx="21">
                <c:v>3.4617476918500785</c:v>
              </c:pt>
              <c:pt idx="22">
                <c:v>4.2039719794129553</c:v>
              </c:pt>
              <c:pt idx="23">
                <c:v>3.6805240330471491</c:v>
              </c:pt>
              <c:pt idx="24">
                <c:v>1.9193702974254876</c:v>
              </c:pt>
              <c:pt idx="25">
                <c:v>-7.4084530712397623E-2</c:v>
              </c:pt>
              <c:pt idx="26">
                <c:v>3.5553961476675795</c:v>
              </c:pt>
              <c:pt idx="27">
                <c:v>2.7458567189227523</c:v>
              </c:pt>
              <c:pt idx="28">
                <c:v>4.037643424864811</c:v>
              </c:pt>
              <c:pt idx="29">
                <c:v>2.7189757887819326</c:v>
              </c:pt>
              <c:pt idx="30">
                <c:v>3.7958812294258735</c:v>
              </c:pt>
              <c:pt idx="31">
                <c:v>4.4870264931673063</c:v>
              </c:pt>
              <c:pt idx="32">
                <c:v>4.4499109632840401</c:v>
              </c:pt>
              <c:pt idx="33">
                <c:v>4.685199608398662</c:v>
              </c:pt>
              <c:pt idx="34">
                <c:v>4.0921764488106618</c:v>
              </c:pt>
              <c:pt idx="35">
                <c:v>0.97598183393212423</c:v>
              </c:pt>
              <c:pt idx="36">
                <c:v>1.7861276874555188</c:v>
              </c:pt>
              <c:pt idx="37">
                <c:v>2.8067759564809336</c:v>
              </c:pt>
              <c:pt idx="38">
                <c:v>3.7857428496944436</c:v>
              </c:pt>
              <c:pt idx="39">
                <c:v>3.3452160633487722</c:v>
              </c:pt>
              <c:pt idx="40">
                <c:v>2.6666258261220008</c:v>
              </c:pt>
              <c:pt idx="41">
                <c:v>1.7785702396528933</c:v>
              </c:pt>
              <c:pt idx="42">
                <c:v>-0.29162145869395317</c:v>
              </c:pt>
              <c:pt idx="43">
                <c:v>-2.7755295741680754</c:v>
              </c:pt>
              <c:pt idx="44">
                <c:v>2.5319206161631485</c:v>
              </c:pt>
              <c:pt idx="45">
                <c:v>1.6014546724713909</c:v>
              </c:pt>
              <c:pt idx="46">
                <c:v>2.3210844597760598</c:v>
              </c:pt>
              <c:pt idx="47">
                <c:v>2.2193080253357493</c:v>
              </c:pt>
              <c:pt idx="48">
                <c:v>2.388199999999685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C9-4B46-A700-99DB6AC3A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00736"/>
        <c:axId val="99702272"/>
      </c:lineChart>
      <c:catAx>
        <c:axId val="9970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99702272"/>
        <c:crosses val="autoZero"/>
        <c:auto val="1"/>
        <c:lblAlgn val="ctr"/>
        <c:lblOffset val="100"/>
        <c:noMultiLvlLbl val="0"/>
      </c:catAx>
      <c:valAx>
        <c:axId val="99702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SV"/>
                  <a:t>Tasa de crecimiento del PIB</a:t>
                </a:r>
              </a:p>
            </c:rich>
          </c:tx>
          <c:layout>
            <c:manualLayout>
              <c:xMode val="edge"/>
              <c:yMode val="edge"/>
              <c:x val="2.3446658851113716E-2"/>
              <c:y val="0.32229885057471264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997007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es-ES" sz="1800"/>
            </a:pPr>
            <a:r>
              <a:rPr lang="es-SV" sz="1800"/>
              <a:t>Gráfico 2.5. Tasa de asalariados temporales</a:t>
            </a:r>
            <a:r>
              <a:rPr lang="es-SV" sz="1800" baseline="0"/>
              <a:t> y permanentes.                                     El Salvador, 1999-2014</a:t>
            </a:r>
            <a:endParaRPr lang="es-SV" sz="1800"/>
          </a:p>
        </c:rich>
      </c:tx>
      <c:layout>
        <c:manualLayout>
          <c:xMode val="edge"/>
          <c:yMode val="edge"/>
          <c:x val="0.22704514363885089"/>
          <c:y val="1.68067226890756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6890248500132E-2"/>
          <c:y val="0.13162823397075366"/>
          <c:w val="0.89985523013453761"/>
          <c:h val="0.68521339244359214"/>
        </c:manualLayout>
      </c:layout>
      <c:barChart>
        <c:barDir val="col"/>
        <c:grouping val="percentStacked"/>
        <c:varyColors val="0"/>
        <c:ser>
          <c:idx val="1"/>
          <c:order val="0"/>
          <c:tx>
            <c:v>Temporales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6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  <c:pt idx="8">
                <c:v>2007</c:v>
              </c:pt>
              <c:pt idx="9">
                <c:v>2008</c:v>
              </c:pt>
              <c:pt idx="10">
                <c:v>2009</c:v>
              </c:pt>
              <c:pt idx="11">
                <c:v>2010</c:v>
              </c:pt>
              <c:pt idx="12">
                <c:v>2011</c:v>
              </c:pt>
              <c:pt idx="13">
                <c:v>2012</c:v>
              </c:pt>
              <c:pt idx="14">
                <c:v>2013</c:v>
              </c:pt>
              <c:pt idx="15">
                <c:v>2014</c:v>
              </c:pt>
            </c:numLit>
          </c:cat>
          <c:val>
            <c:numLit>
              <c:formatCode>General</c:formatCode>
              <c:ptCount val="16"/>
              <c:pt idx="0">
                <c:v>0.31117302828912541</c:v>
              </c:pt>
              <c:pt idx="1">
                <c:v>0.28175742177664842</c:v>
              </c:pt>
              <c:pt idx="2">
                <c:v>0.30459015019129843</c:v>
              </c:pt>
              <c:pt idx="3">
                <c:v>0.28280793204361765</c:v>
              </c:pt>
              <c:pt idx="4">
                <c:v>0.28440442721838577</c:v>
              </c:pt>
              <c:pt idx="5">
                <c:v>0.31652005678813033</c:v>
              </c:pt>
              <c:pt idx="6">
                <c:v>0.28692217765325567</c:v>
              </c:pt>
              <c:pt idx="7">
                <c:v>0.30163836275983358</c:v>
              </c:pt>
              <c:pt idx="8">
                <c:v>0.27829941938502367</c:v>
              </c:pt>
              <c:pt idx="9">
                <c:v>0.25337274398335397</c:v>
              </c:pt>
              <c:pt idx="10">
                <c:v>0.26828305001508801</c:v>
              </c:pt>
              <c:pt idx="11">
                <c:v>0.29324389178501831</c:v>
              </c:pt>
              <c:pt idx="12">
                <c:v>0.28912795245126133</c:v>
              </c:pt>
              <c:pt idx="13">
                <c:v>0.2709143248172724</c:v>
              </c:pt>
              <c:pt idx="14">
                <c:v>0.25572347452902633</c:v>
              </c:pt>
              <c:pt idx="15">
                <c:v>0.26244115996023487</c:v>
              </c:pt>
            </c:numLit>
          </c:val>
          <c:extLst>
            <c:ext xmlns:c16="http://schemas.microsoft.com/office/drawing/2014/chart" uri="{C3380CC4-5D6E-409C-BE32-E72D297353CC}">
              <c16:uniqueId val="{00000000-905F-4C84-A6CF-6E54E89C89BD}"/>
            </c:ext>
          </c:extLst>
        </c:ser>
        <c:ser>
          <c:idx val="0"/>
          <c:order val="1"/>
          <c:tx>
            <c:v>Permanentes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6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  <c:pt idx="8">
                <c:v>2007</c:v>
              </c:pt>
              <c:pt idx="9">
                <c:v>2008</c:v>
              </c:pt>
              <c:pt idx="10">
                <c:v>2009</c:v>
              </c:pt>
              <c:pt idx="11">
                <c:v>2010</c:v>
              </c:pt>
              <c:pt idx="12">
                <c:v>2011</c:v>
              </c:pt>
              <c:pt idx="13">
                <c:v>2012</c:v>
              </c:pt>
              <c:pt idx="14">
                <c:v>2013</c:v>
              </c:pt>
              <c:pt idx="15">
                <c:v>2014</c:v>
              </c:pt>
            </c:numLit>
          </c:cat>
          <c:val>
            <c:numLit>
              <c:formatCode>General</c:formatCode>
              <c:ptCount val="16"/>
              <c:pt idx="0">
                <c:v>0.68882697171087459</c:v>
              </c:pt>
              <c:pt idx="1">
                <c:v>0.71824257822335158</c:v>
              </c:pt>
              <c:pt idx="2">
                <c:v>0.69540984980870157</c:v>
              </c:pt>
              <c:pt idx="3">
                <c:v>0.71719206795638235</c:v>
              </c:pt>
              <c:pt idx="4">
                <c:v>0.71559557278161423</c:v>
              </c:pt>
              <c:pt idx="5">
                <c:v>0.68347994321186967</c:v>
              </c:pt>
              <c:pt idx="6">
                <c:v>0.71307782234674433</c:v>
              </c:pt>
              <c:pt idx="7">
                <c:v>0.69836163724016642</c:v>
              </c:pt>
              <c:pt idx="8">
                <c:v>0.72170058061497633</c:v>
              </c:pt>
              <c:pt idx="9">
                <c:v>0.74662725601664603</c:v>
              </c:pt>
              <c:pt idx="10">
                <c:v>0.73171694998491199</c:v>
              </c:pt>
              <c:pt idx="11">
                <c:v>0.70675610821498169</c:v>
              </c:pt>
              <c:pt idx="12">
                <c:v>0.71087204754873867</c:v>
              </c:pt>
              <c:pt idx="13">
                <c:v>0.7290856751827276</c:v>
              </c:pt>
              <c:pt idx="14">
                <c:v>0.74427652547097367</c:v>
              </c:pt>
              <c:pt idx="15">
                <c:v>0.73755884003976513</c:v>
              </c:pt>
            </c:numLit>
          </c:val>
          <c:extLst>
            <c:ext xmlns:c16="http://schemas.microsoft.com/office/drawing/2014/chart" uri="{C3380CC4-5D6E-409C-BE32-E72D297353CC}">
              <c16:uniqueId val="{00000001-905F-4C84-A6CF-6E54E89C8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100"/>
        <c:axId val="125882752"/>
        <c:axId val="125985536"/>
      </c:barChart>
      <c:catAx>
        <c:axId val="12588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25985536"/>
        <c:crosses val="autoZero"/>
        <c:auto val="1"/>
        <c:lblAlgn val="ctr"/>
        <c:lblOffset val="100"/>
        <c:noMultiLvlLbl val="0"/>
      </c:catAx>
      <c:valAx>
        <c:axId val="125985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 sz="1400"/>
                </a:pPr>
                <a:r>
                  <a:rPr lang="en-US" sz="1400"/>
                  <a:t>Porcentajes</a:t>
                </a:r>
              </a:p>
            </c:rich>
          </c:tx>
          <c:layout>
            <c:manualLayout>
              <c:xMode val="edge"/>
              <c:yMode val="edge"/>
              <c:x val="1.5766020013572187E-2"/>
              <c:y val="0.3424176205915436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25882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897810140353538"/>
          <c:y val="0.8714039237742337"/>
          <c:w val="0.25842788974223663"/>
          <c:h val="4.5570369880235558E-2"/>
        </c:manualLayout>
      </c:layout>
      <c:overlay val="0"/>
      <c:txPr>
        <a:bodyPr/>
        <a:lstStyle/>
        <a:p>
          <a:pPr>
            <a:defRPr lang="es-ES"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Gráfico 2.6. Porcentaje de personas asalariadas que han firmado contrato.</a:t>
            </a:r>
            <a:r>
              <a:rPr lang="es-MX" baseline="0"/>
              <a:t>   El Salvador, 1998-2014</a:t>
            </a:r>
            <a:endParaRPr lang="es-MX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16684843888125"/>
          <c:y val="0.12939934888889112"/>
          <c:w val="0.79630404955276657"/>
          <c:h val="0.66030947653834382"/>
        </c:manualLayout>
      </c:layout>
      <c:lineChart>
        <c:grouping val="standard"/>
        <c:varyColors val="0"/>
        <c:ser>
          <c:idx val="0"/>
          <c:order val="0"/>
          <c:tx>
            <c:v>Asalariados permanentes</c:v>
          </c:tx>
          <c:spPr>
            <a:ln w="57150">
              <a:solidFill>
                <a:srgbClr val="33CCCC"/>
              </a:solidFill>
            </a:ln>
          </c:spPr>
          <c:marker>
            <c:symbol val="circle"/>
            <c:size val="5"/>
            <c:spPr>
              <a:solidFill>
                <a:srgbClr val="33CCCC"/>
              </a:solidFill>
              <a:ln w="57150">
                <a:solidFill>
                  <a:srgbClr val="33CCCC"/>
                </a:solidFill>
              </a:ln>
            </c:spPr>
          </c:marker>
          <c:cat>
            <c:numLit>
              <c:formatCode>General</c:formatCode>
              <c:ptCount val="17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</c:numLit>
          </c:cat>
          <c:val>
            <c:numLit>
              <c:formatCode>General</c:formatCode>
              <c:ptCount val="17"/>
              <c:pt idx="0">
                <c:v>0.38</c:v>
              </c:pt>
              <c:pt idx="1">
                <c:v>0.39</c:v>
              </c:pt>
              <c:pt idx="2">
                <c:v>0.38</c:v>
              </c:pt>
              <c:pt idx="3">
                <c:v>0.37</c:v>
              </c:pt>
              <c:pt idx="4">
                <c:v>0.33</c:v>
              </c:pt>
              <c:pt idx="5">
                <c:v>0.35</c:v>
              </c:pt>
              <c:pt idx="6">
                <c:v>0.31</c:v>
              </c:pt>
              <c:pt idx="7">
                <c:v>0.53</c:v>
              </c:pt>
              <c:pt idx="8">
                <c:v>0.56000000000000005</c:v>
              </c:pt>
              <c:pt idx="9">
                <c:v>0.56999999999999995</c:v>
              </c:pt>
              <c:pt idx="10">
                <c:v>0.56000000000000005</c:v>
              </c:pt>
              <c:pt idx="11">
                <c:v>0.56999999999999995</c:v>
              </c:pt>
              <c:pt idx="12">
                <c:v>0.55000000000000004</c:v>
              </c:pt>
              <c:pt idx="13">
                <c:v>0.53400000000000003</c:v>
              </c:pt>
              <c:pt idx="14">
                <c:v>0.55000000000000004</c:v>
              </c:pt>
              <c:pt idx="15">
                <c:v>0.56399999999999995</c:v>
              </c:pt>
              <c:pt idx="16">
                <c:v>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07-410D-B91B-77F7D040A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68160"/>
        <c:axId val="126269696"/>
      </c:lineChart>
      <c:lineChart>
        <c:grouping val="standard"/>
        <c:varyColors val="0"/>
        <c:ser>
          <c:idx val="1"/>
          <c:order val="1"/>
          <c:tx>
            <c:v>Asalariados temporales</c:v>
          </c:tx>
          <c:spPr>
            <a:ln w="57150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w="57150">
                <a:solidFill>
                  <a:schemeClr val="accent1"/>
                </a:solidFill>
              </a:ln>
            </c:spPr>
          </c:marker>
          <c:cat>
            <c:numLit>
              <c:formatCode>General</c:formatCode>
              <c:ptCount val="17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</c:numLit>
          </c:cat>
          <c:val>
            <c:numLit>
              <c:formatCode>General</c:formatCode>
              <c:ptCount val="17"/>
              <c:pt idx="0">
                <c:v>7.0000000000000007E-2</c:v>
              </c:pt>
              <c:pt idx="1">
                <c:v>0.06</c:v>
              </c:pt>
              <c:pt idx="2">
                <c:v>0.06</c:v>
              </c:pt>
              <c:pt idx="3">
                <c:v>0.06</c:v>
              </c:pt>
              <c:pt idx="4">
                <c:v>0.06</c:v>
              </c:pt>
              <c:pt idx="5">
                <c:v>0.05</c:v>
              </c:pt>
              <c:pt idx="6">
                <c:v>0.04</c:v>
              </c:pt>
              <c:pt idx="7">
                <c:v>0.06</c:v>
              </c:pt>
              <c:pt idx="8">
                <c:v>0.04</c:v>
              </c:pt>
              <c:pt idx="9">
                <c:v>0.03</c:v>
              </c:pt>
              <c:pt idx="10">
                <c:v>0.02</c:v>
              </c:pt>
              <c:pt idx="11">
                <c:v>0.03</c:v>
              </c:pt>
              <c:pt idx="12">
                <c:v>0.03</c:v>
              </c:pt>
              <c:pt idx="13">
                <c:v>0.03</c:v>
              </c:pt>
              <c:pt idx="14">
                <c:v>0.02</c:v>
              </c:pt>
              <c:pt idx="15">
                <c:v>0.03</c:v>
              </c:pt>
              <c:pt idx="16">
                <c:v>0.02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07-410D-B91B-77F7D040A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77888"/>
        <c:axId val="126275968"/>
      </c:lineChart>
      <c:catAx>
        <c:axId val="1262681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6269696"/>
        <c:crosses val="autoZero"/>
        <c:auto val="1"/>
        <c:lblAlgn val="ctr"/>
        <c:lblOffset val="100"/>
        <c:noMultiLvlLbl val="0"/>
      </c:catAx>
      <c:valAx>
        <c:axId val="126269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 sz="1400"/>
                </a:pPr>
                <a:r>
                  <a:rPr lang="en-US" sz="1400"/>
                  <a:t>Porcentaje de asalariados permanentes</a:t>
                </a:r>
              </a:p>
            </c:rich>
          </c:tx>
          <c:layout>
            <c:manualLayout>
              <c:xMode val="edge"/>
              <c:yMode val="edge"/>
              <c:x val="1.434754847412837E-2"/>
              <c:y val="0.2190312774390351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 sz="1050"/>
            </a:pPr>
            <a:endParaRPr lang="en-US"/>
          </a:p>
        </c:txPr>
        <c:crossAx val="126268160"/>
        <c:crosses val="autoZero"/>
        <c:crossBetween val="between"/>
      </c:valAx>
      <c:valAx>
        <c:axId val="1262759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lang="es-ES" sz="1400"/>
                </a:pPr>
                <a:r>
                  <a:rPr lang="en-US" sz="1400"/>
                  <a:t>Porcentaje de asalariados temporales</a:t>
                </a:r>
              </a:p>
            </c:rich>
          </c:tx>
          <c:layout>
            <c:manualLayout>
              <c:xMode val="edge"/>
              <c:yMode val="edge"/>
              <c:x val="0.95330357159333967"/>
              <c:y val="0.224069803792116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1050"/>
            </a:pPr>
            <a:endParaRPr lang="en-US"/>
          </a:p>
        </c:txPr>
        <c:crossAx val="126277888"/>
        <c:crosses val="max"/>
        <c:crossBetween val="between"/>
      </c:valAx>
      <c:catAx>
        <c:axId val="126277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62759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2039523461533503"/>
          <c:y val="0.86936085592775358"/>
          <c:w val="0.52405448460656923"/>
          <c:h val="4.3804188367455088E-2"/>
        </c:manualLayout>
      </c:layout>
      <c:overlay val="0"/>
      <c:txPr>
        <a:bodyPr/>
        <a:lstStyle/>
        <a:p>
          <a:pPr>
            <a:defRPr lang="es-ES"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Gráfico 2.7. Índice de salario mínimo real, por sector. El Salvador, 1979-2015.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73755137141142E-2"/>
          <c:y val="0.1346043579349277"/>
          <c:w val="0.91914977200043591"/>
          <c:h val="0.66775524404581954"/>
        </c:manualLayout>
      </c:layout>
      <c:lineChart>
        <c:grouping val="standard"/>
        <c:varyColors val="0"/>
        <c:ser>
          <c:idx val="1"/>
          <c:order val="0"/>
          <c:tx>
            <c:v>Comercio</c:v>
          </c:tx>
          <c:spPr>
            <a:ln>
              <a:solidFill>
                <a:srgbClr val="002060"/>
              </a:solidFill>
            </a:ln>
          </c:spPr>
          <c:marker>
            <c:symbol val="star"/>
            <c:size val="5"/>
            <c:spPr>
              <a:ln>
                <a:solidFill>
                  <a:srgbClr val="002060"/>
                </a:solidFill>
              </a:ln>
            </c:spPr>
          </c:marker>
          <c:cat>
            <c:numLit>
              <c:formatCode>General</c:formatCode>
              <c:ptCount val="37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  <c:pt idx="35">
                <c:v>2014</c:v>
              </c:pt>
              <c:pt idx="36">
                <c:v>2015</c:v>
              </c:pt>
            </c:numLit>
          </c:cat>
          <c:val>
            <c:numLit>
              <c:formatCode>General</c:formatCode>
              <c:ptCount val="37"/>
              <c:pt idx="0">
                <c:v>1</c:v>
              </c:pt>
              <c:pt idx="1">
                <c:v>1.0414923206201196</c:v>
              </c:pt>
              <c:pt idx="2">
                <c:v>0.90708437674541942</c:v>
              </c:pt>
              <c:pt idx="3">
                <c:v>0.81200894113208788</c:v>
              </c:pt>
              <c:pt idx="4">
                <c:v>0.62786387880621275</c:v>
              </c:pt>
              <c:pt idx="5">
                <c:v>0.65862833811630883</c:v>
              </c:pt>
              <c:pt idx="6">
                <c:v>0.45024440104712837</c:v>
              </c:pt>
              <c:pt idx="7">
                <c:v>0.27148643960862218</c:v>
              </c:pt>
              <c:pt idx="8">
                <c:v>0.21743039526902941</c:v>
              </c:pt>
              <c:pt idx="9">
                <c:v>0.21784810560235529</c:v>
              </c:pt>
              <c:pt idx="10">
                <c:v>0.16534224478071705</c:v>
              </c:pt>
              <c:pt idx="11">
                <c:v>0.11463066232010398</c:v>
              </c:pt>
              <c:pt idx="12">
                <c:v>0.10625768137400769</c:v>
              </c:pt>
              <c:pt idx="13">
                <c:v>0.10517706941650667</c:v>
              </c:pt>
              <c:pt idx="14">
                <c:v>9.8034512198112975E-2</c:v>
              </c:pt>
              <c:pt idx="15">
                <c:v>0.10268645202817636</c:v>
              </c:pt>
              <c:pt idx="16">
                <c:v>0.10294364253697984</c:v>
              </c:pt>
              <c:pt idx="17">
                <c:v>9.3765134086384191E-2</c:v>
              </c:pt>
              <c:pt idx="18">
                <c:v>8.9735872739246936E-2</c:v>
              </c:pt>
              <c:pt idx="19">
                <c:v>9.5462194556067928E-2</c:v>
              </c:pt>
              <c:pt idx="20">
                <c:v>9.4973164019960837E-2</c:v>
              </c:pt>
              <c:pt idx="21">
                <c:v>9.2864000005416059E-2</c:v>
              </c:pt>
              <c:pt idx="22">
                <c:v>8.950677969815779E-2</c:v>
              </c:pt>
              <c:pt idx="23">
                <c:v>8.7867533400889111E-2</c:v>
              </c:pt>
              <c:pt idx="24">
                <c:v>9.4643306696801585E-2</c:v>
              </c:pt>
              <c:pt idx="25">
                <c:v>9.0612911549870584E-2</c:v>
              </c:pt>
              <c:pt idx="26">
                <c:v>8.6553172163100683E-2</c:v>
              </c:pt>
              <c:pt idx="27">
                <c:v>9.1545470859197939E-2</c:v>
              </c:pt>
              <c:pt idx="28">
                <c:v>9.1906893479599697E-2</c:v>
              </c:pt>
              <c:pt idx="29">
                <c:v>9.0041705776706671E-2</c:v>
              </c:pt>
              <c:pt idx="30">
                <c:v>9.6690214633016539E-2</c:v>
              </c:pt>
              <c:pt idx="31">
                <c:v>9.5817053669111127E-2</c:v>
              </c:pt>
              <c:pt idx="32">
                <c:v>9.8386407184819294E-2</c:v>
              </c:pt>
              <c:pt idx="33">
                <c:v>9.6712774250186831E-2</c:v>
              </c:pt>
              <c:pt idx="34">
                <c:v>9.9801938267316023E-2</c:v>
              </c:pt>
              <c:pt idx="35">
                <c:v>0.10262273665743742</c:v>
              </c:pt>
              <c:pt idx="36">
                <c:v>0.10751398674455698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16-4496-9A57-E8C3E722EC19}"/>
            </c:ext>
          </c:extLst>
        </c:ser>
        <c:ser>
          <c:idx val="2"/>
          <c:order val="1"/>
          <c:tx>
            <c:v>Industria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numLit>
              <c:formatCode>General</c:formatCode>
              <c:ptCount val="37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  <c:pt idx="35">
                <c:v>2014</c:v>
              </c:pt>
              <c:pt idx="36">
                <c:v>2015</c:v>
              </c:pt>
            </c:numLit>
          </c:cat>
          <c:val>
            <c:numLit>
              <c:formatCode>General</c:formatCode>
              <c:ptCount val="37"/>
              <c:pt idx="0">
                <c:v>1</c:v>
              </c:pt>
              <c:pt idx="1">
                <c:v>1.0414923206201196</c:v>
              </c:pt>
              <c:pt idx="2">
                <c:v>0.90708437674541942</c:v>
              </c:pt>
              <c:pt idx="3">
                <c:v>0.81200894113208788</c:v>
              </c:pt>
              <c:pt idx="4">
                <c:v>0.62786387880621275</c:v>
              </c:pt>
              <c:pt idx="5">
                <c:v>0.65862833811630883</c:v>
              </c:pt>
              <c:pt idx="6">
                <c:v>0.45024440104712837</c:v>
              </c:pt>
              <c:pt idx="7">
                <c:v>0.27148643960862218</c:v>
              </c:pt>
              <c:pt idx="8">
                <c:v>0.21743039526902941</c:v>
              </c:pt>
              <c:pt idx="9">
                <c:v>0.21784810560235529</c:v>
              </c:pt>
              <c:pt idx="10">
                <c:v>0.16534224478071705</c:v>
              </c:pt>
              <c:pt idx="11">
                <c:v>0.11463066232010398</c:v>
              </c:pt>
              <c:pt idx="12">
                <c:v>0.10625768137400769</c:v>
              </c:pt>
              <c:pt idx="13">
                <c:v>0.10517706941650667</c:v>
              </c:pt>
              <c:pt idx="14">
                <c:v>9.8034512198112975E-2</c:v>
              </c:pt>
              <c:pt idx="15">
                <c:v>0.10268645202817636</c:v>
              </c:pt>
              <c:pt idx="16">
                <c:v>0.10294364253697984</c:v>
              </c:pt>
              <c:pt idx="17">
                <c:v>9.3765134086384191E-2</c:v>
              </c:pt>
              <c:pt idx="18">
                <c:v>8.9735872739246936E-2</c:v>
              </c:pt>
              <c:pt idx="19">
                <c:v>9.5462194556067928E-2</c:v>
              </c:pt>
              <c:pt idx="20">
                <c:v>9.4973164019960837E-2</c:v>
              </c:pt>
              <c:pt idx="21">
                <c:v>9.2864000005416059E-2</c:v>
              </c:pt>
              <c:pt idx="22">
                <c:v>8.950677969815779E-2</c:v>
              </c:pt>
              <c:pt idx="23">
                <c:v>8.7867533400889111E-2</c:v>
              </c:pt>
              <c:pt idx="24">
                <c:v>9.2313073766766687E-2</c:v>
              </c:pt>
              <c:pt idx="25">
                <c:v>8.838191183368059E-2</c:v>
              </c:pt>
              <c:pt idx="26">
                <c:v>8.4422128151509193E-2</c:v>
              </c:pt>
              <c:pt idx="27">
                <c:v>8.949712125305409E-2</c:v>
              </c:pt>
              <c:pt idx="28">
                <c:v>8.9948221979214787E-2</c:v>
              </c:pt>
              <c:pt idx="29">
                <c:v>8.807511625896268E-2</c:v>
              </c:pt>
              <c:pt idx="30">
                <c:v>9.459432847767657E-2</c:v>
              </c:pt>
              <c:pt idx="31">
                <c:v>9.3740094413277783E-2</c:v>
              </c:pt>
              <c:pt idx="32">
                <c:v>9.6279067807366683E-2</c:v>
              </c:pt>
              <c:pt idx="33">
                <c:v>9.4641282432244414E-2</c:v>
              </c:pt>
              <c:pt idx="34">
                <c:v>9.7618369476396627E-2</c:v>
              </c:pt>
              <c:pt idx="35">
                <c:v>0.10037745155682423</c:v>
              </c:pt>
              <c:pt idx="36">
                <c:v>0.10516168587627193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16-4496-9A57-E8C3E722EC19}"/>
            </c:ext>
          </c:extLst>
        </c:ser>
        <c:ser>
          <c:idx val="3"/>
          <c:order val="2"/>
          <c:tx>
            <c:v>Maquila</c:v>
          </c:tx>
          <c:marker>
            <c:symbol val="circle"/>
            <c:size val="5"/>
          </c:marker>
          <c:cat>
            <c:numLit>
              <c:formatCode>General</c:formatCode>
              <c:ptCount val="37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  <c:pt idx="35">
                <c:v>2014</c:v>
              </c:pt>
              <c:pt idx="36">
                <c:v>2015</c:v>
              </c:pt>
            </c:numLit>
          </c:cat>
          <c:val>
            <c:numLit>
              <c:formatCode>General</c:formatCode>
              <c:ptCount val="37"/>
              <c:pt idx="0">
                <c:v>1</c:v>
              </c:pt>
              <c:pt idx="1">
                <c:v>1.0414923206201196</c:v>
              </c:pt>
              <c:pt idx="2">
                <c:v>0.90708437674541942</c:v>
              </c:pt>
              <c:pt idx="3">
                <c:v>0.81200894113208788</c:v>
              </c:pt>
              <c:pt idx="4">
                <c:v>0.62786387880621275</c:v>
              </c:pt>
              <c:pt idx="5">
                <c:v>0.65862833811630883</c:v>
              </c:pt>
              <c:pt idx="6">
                <c:v>0.45024440104712837</c:v>
              </c:pt>
              <c:pt idx="7">
                <c:v>0.27148643960862218</c:v>
              </c:pt>
              <c:pt idx="8">
                <c:v>0.21743039526902941</c:v>
              </c:pt>
              <c:pt idx="9">
                <c:v>0.21784810560235529</c:v>
              </c:pt>
              <c:pt idx="10">
                <c:v>0.16534224478071705</c:v>
              </c:pt>
              <c:pt idx="11">
                <c:v>0.11463066232010398</c:v>
              </c:pt>
              <c:pt idx="12">
                <c:v>0.10625768137400769</c:v>
              </c:pt>
              <c:pt idx="13">
                <c:v>0.10517706941650667</c:v>
              </c:pt>
              <c:pt idx="14">
                <c:v>9.8034512198112975E-2</c:v>
              </c:pt>
              <c:pt idx="15">
                <c:v>0.10268645202817636</c:v>
              </c:pt>
              <c:pt idx="16">
                <c:v>0.10294364253697984</c:v>
              </c:pt>
              <c:pt idx="17">
                <c:v>9.3765134086384191E-2</c:v>
              </c:pt>
              <c:pt idx="18">
                <c:v>8.9735872739246936E-2</c:v>
              </c:pt>
              <c:pt idx="19">
                <c:v>9.5462194556067928E-2</c:v>
              </c:pt>
              <c:pt idx="20">
                <c:v>9.4973164019960837E-2</c:v>
              </c:pt>
              <c:pt idx="21">
                <c:v>9.2864000005416059E-2</c:v>
              </c:pt>
              <c:pt idx="22">
                <c:v>8.950677969815779E-2</c:v>
              </c:pt>
              <c:pt idx="23">
                <c:v>8.7867533400889111E-2</c:v>
              </c:pt>
              <c:pt idx="24">
                <c:v>9.0341338210583322E-2</c:v>
              </c:pt>
              <c:pt idx="25">
                <c:v>8.6494142843058272E-2</c:v>
              </c:pt>
              <c:pt idx="26">
                <c:v>8.2618937064777923E-2</c:v>
              </c:pt>
              <c:pt idx="27">
                <c:v>8.2564245663028779E-2</c:v>
              </c:pt>
              <c:pt idx="28">
                <c:v>8.1360200785219411E-2</c:v>
              </c:pt>
              <c:pt idx="29">
                <c:v>7.8242168670242765E-2</c:v>
              </c:pt>
              <c:pt idx="30">
                <c:v>8.0901205596122211E-2</c:v>
              </c:pt>
              <c:pt idx="31">
                <c:v>8.0170627275166662E-2</c:v>
              </c:pt>
              <c:pt idx="32">
                <c:v>8.2317944431743062E-2</c:v>
              </c:pt>
              <c:pt idx="33">
                <c:v>8.0917649138375874E-2</c:v>
              </c:pt>
              <c:pt idx="34">
                <c:v>8.3489394946918163E-2</c:v>
              </c:pt>
              <c:pt idx="35">
                <c:v>8.584913619991548E-2</c:v>
              </c:pt>
              <c:pt idx="36">
                <c:v>8.9940915552074674E-2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16-4496-9A57-E8C3E722EC19}"/>
            </c:ext>
          </c:extLst>
        </c:ser>
        <c:ser>
          <c:idx val="4"/>
          <c:order val="3"/>
          <c:tx>
            <c:v>Agropecuario</c:v>
          </c:tx>
          <c:spPr>
            <a:ln w="38100">
              <a:solidFill>
                <a:schemeClr val="accent5"/>
              </a:solidFill>
            </a:ln>
          </c:spPr>
          <c:marker>
            <c:symbol val="diamond"/>
            <c:size val="5"/>
            <c:spPr>
              <a:solidFill>
                <a:schemeClr val="accent5"/>
              </a:solidFill>
              <a:ln w="38100">
                <a:solidFill>
                  <a:schemeClr val="accent5"/>
                </a:solidFill>
              </a:ln>
            </c:spPr>
          </c:marker>
          <c:cat>
            <c:numLit>
              <c:formatCode>General</c:formatCode>
              <c:ptCount val="37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  <c:pt idx="35">
                <c:v>2014</c:v>
              </c:pt>
              <c:pt idx="36">
                <c:v>2015</c:v>
              </c:pt>
            </c:numLit>
          </c:cat>
          <c:val>
            <c:numLit>
              <c:formatCode>General</c:formatCode>
              <c:ptCount val="37"/>
              <c:pt idx="0">
                <c:v>1</c:v>
              </c:pt>
              <c:pt idx="1">
                <c:v>0.85213008050737049</c:v>
              </c:pt>
              <c:pt idx="2">
                <c:v>0.74215994460988854</c:v>
              </c:pt>
              <c:pt idx="3">
                <c:v>0.66437095183534456</c:v>
              </c:pt>
              <c:pt idx="4">
                <c:v>0.51370680993235585</c:v>
              </c:pt>
              <c:pt idx="5">
                <c:v>0.45597346484975232</c:v>
              </c:pt>
              <c:pt idx="6">
                <c:v>0.31170766226339658</c:v>
              </c:pt>
              <c:pt idx="7">
                <c:v>0.25060286733103587</c:v>
              </c:pt>
              <c:pt idx="8">
                <c:v>0.20070498024833483</c:v>
              </c:pt>
              <c:pt idx="9">
                <c:v>0.20946933230995701</c:v>
              </c:pt>
              <c:pt idx="10">
                <c:v>0.15898292767376637</c:v>
              </c:pt>
              <c:pt idx="11">
                <c:v>0.10864719368251616</c:v>
              </c:pt>
              <c:pt idx="12">
                <c:v>0.10173607791128396</c:v>
              </c:pt>
              <c:pt idx="13">
                <c:v>8.76475578470889E-2</c:v>
              </c:pt>
              <c:pt idx="14">
                <c:v>8.7574254072756014E-2</c:v>
              </c:pt>
              <c:pt idx="15">
                <c:v>9.1402226530574573E-2</c:v>
              </c:pt>
              <c:pt idx="16">
                <c:v>9.163115434610293E-2</c:v>
              </c:pt>
              <c:pt idx="17">
                <c:v>8.3461273197770552E-2</c:v>
              </c:pt>
              <c:pt idx="18">
                <c:v>7.9874787822846183E-2</c:v>
              </c:pt>
              <c:pt idx="19">
                <c:v>8.4971843505950592E-2</c:v>
              </c:pt>
              <c:pt idx="20">
                <c:v>8.4536552589195929E-2</c:v>
              </c:pt>
              <c:pt idx="21">
                <c:v>8.2659164839985741E-2</c:v>
              </c:pt>
              <c:pt idx="22">
                <c:v>7.9670869841217393E-2</c:v>
              </c:pt>
              <c:pt idx="23">
                <c:v>7.8211760499692515E-2</c:v>
              </c:pt>
              <c:pt idx="24">
                <c:v>7.6584493930478809E-2</c:v>
              </c:pt>
              <c:pt idx="25">
                <c:v>7.3323135220175001E-2</c:v>
              </c:pt>
              <c:pt idx="26">
                <c:v>7.0038031420690872E-2</c:v>
              </c:pt>
              <c:pt idx="27">
                <c:v>7.4176920648522632E-2</c:v>
              </c:pt>
              <c:pt idx="28">
                <c:v>7.4580184053117796E-2</c:v>
              </c:pt>
              <c:pt idx="29">
                <c:v>7.2936699147098286E-2</c:v>
              </c:pt>
              <c:pt idx="30">
                <c:v>7.2549905377152238E-2</c:v>
              </c:pt>
              <c:pt idx="31">
                <c:v>7.1894743471153849E-2</c:v>
              </c:pt>
              <c:pt idx="32">
                <c:v>7.9785084603074041E-2</c:v>
              </c:pt>
              <c:pt idx="33">
                <c:v>7.8427875318733548E-2</c:v>
              </c:pt>
              <c:pt idx="34">
                <c:v>8.0920490487012997E-2</c:v>
              </c:pt>
              <c:pt idx="35">
                <c:v>8.3207624316841158E-2</c:v>
              </c:pt>
              <c:pt idx="36">
                <c:v>8.7173502765857003E-2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16-4496-9A57-E8C3E722EC19}"/>
            </c:ext>
          </c:extLst>
        </c:ser>
        <c:ser>
          <c:idx val="5"/>
          <c:order val="4"/>
          <c:tx>
            <c:v>Café</c:v>
          </c:tx>
          <c:spPr>
            <a:ln w="38100"/>
          </c:spPr>
          <c:marker>
            <c:symbol val="triangle"/>
            <c:size val="5"/>
            <c:spPr>
              <a:ln w="38100"/>
            </c:spPr>
          </c:marker>
          <c:cat>
            <c:numLit>
              <c:formatCode>General</c:formatCode>
              <c:ptCount val="37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  <c:pt idx="35">
                <c:v>2014</c:v>
              </c:pt>
              <c:pt idx="36">
                <c:v>2015</c:v>
              </c:pt>
            </c:numLit>
          </c:cat>
          <c:val>
            <c:numLit>
              <c:formatCode>General</c:formatCode>
              <c:ptCount val="37"/>
              <c:pt idx="0">
                <c:v>1</c:v>
              </c:pt>
              <c:pt idx="1">
                <c:v>0.85213008050737049</c:v>
              </c:pt>
              <c:pt idx="2">
                <c:v>0.74215994460988854</c:v>
              </c:pt>
              <c:pt idx="3">
                <c:v>0.66437095183534456</c:v>
              </c:pt>
              <c:pt idx="4">
                <c:v>0.51370680993235596</c:v>
              </c:pt>
              <c:pt idx="5">
                <c:v>0.45597346484975232</c:v>
              </c:pt>
              <c:pt idx="6">
                <c:v>0.31170766226339663</c:v>
              </c:pt>
              <c:pt idx="7">
                <c:v>0.16289186376517331</c:v>
              </c:pt>
              <c:pt idx="8">
                <c:v>0.13045823716141763</c:v>
              </c:pt>
              <c:pt idx="9">
                <c:v>0.12421163915923766</c:v>
              </c:pt>
              <c:pt idx="10">
                <c:v>9.4274086936373749E-2</c:v>
              </c:pt>
              <c:pt idx="11">
                <c:v>6.7227004969685034E-2</c:v>
              </c:pt>
              <c:pt idx="12">
                <c:v>5.5687116330387011E-2</c:v>
              </c:pt>
              <c:pt idx="13">
                <c:v>4.7975505347880247E-2</c:v>
              </c:pt>
              <c:pt idx="14">
                <c:v>3.8947497206041494E-2</c:v>
              </c:pt>
              <c:pt idx="15">
                <c:v>3.9839255072585712E-2</c:v>
              </c:pt>
              <c:pt idx="16">
                <c:v>3.9939037254948566E-2</c:v>
              </c:pt>
              <c:pt idx="17">
                <c:v>3.6378052021484392E-2</c:v>
              </c:pt>
              <c:pt idx="18">
                <c:v>3.4814819799587532E-2</c:v>
              </c:pt>
              <c:pt idx="19">
                <c:v>3.3950088740616641E-2</c:v>
              </c:pt>
              <c:pt idx="20">
                <c:v>3.3776170361986074E-2</c:v>
              </c:pt>
              <c:pt idx="21">
                <c:v>3.3026069174858494E-2</c:v>
              </c:pt>
              <c:pt idx="22">
                <c:v>3.1832110373856116E-2</c:v>
              </c:pt>
              <c:pt idx="23">
                <c:v>3.1249130299714697E-2</c:v>
              </c:pt>
              <c:pt idx="24">
                <c:v>3.0598963819266675E-2</c:v>
              </c:pt>
              <c:pt idx="25">
                <c:v>2.9295903734168682E-2</c:v>
              </c:pt>
              <c:pt idx="26">
                <c:v>2.7983356413634055E-2</c:v>
              </c:pt>
              <c:pt idx="27">
                <c:v>2.9555943304844772E-2</c:v>
              </c:pt>
              <c:pt idx="28">
                <c:v>2.9689336426887078E-2</c:v>
              </c:pt>
              <c:pt idx="29">
                <c:v>2.909961030767037E-2</c:v>
              </c:pt>
              <c:pt idx="30">
                <c:v>3.1239734694330258E-2</c:v>
              </c:pt>
              <c:pt idx="31">
                <c:v>3.0957624276421059E-2</c:v>
              </c:pt>
              <c:pt idx="32">
                <c:v>3.1776459560009275E-2</c:v>
              </c:pt>
              <c:pt idx="33">
                <c:v>3.123591609686863E-2</c:v>
              </c:pt>
              <c:pt idx="34">
                <c:v>3.2205949597337497E-2</c:v>
              </c:pt>
              <c:pt idx="35">
                <c:v>3.3116217397279137E-2</c:v>
              </c:pt>
              <c:pt idx="36">
                <c:v>3.4694617140897478E-2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916-4496-9A57-E8C3E722EC19}"/>
            </c:ext>
          </c:extLst>
        </c:ser>
        <c:ser>
          <c:idx val="6"/>
          <c:order val="5"/>
          <c:tx>
            <c:v>Azúcar</c:v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  <a:ln w="38100"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numLit>
              <c:formatCode>General</c:formatCode>
              <c:ptCount val="37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  <c:pt idx="35">
                <c:v>2014</c:v>
              </c:pt>
              <c:pt idx="36">
                <c:v>2015</c:v>
              </c:pt>
            </c:numLit>
          </c:cat>
          <c:val>
            <c:numLit>
              <c:formatCode>General</c:formatCode>
              <c:ptCount val="37"/>
              <c:pt idx="0">
                <c:v>1</c:v>
              </c:pt>
              <c:pt idx="1">
                <c:v>1.0888328806483067</c:v>
              </c:pt>
              <c:pt idx="2">
                <c:v>0.94831548477930205</c:v>
              </c:pt>
              <c:pt idx="3">
                <c:v>0.84891843845627357</c:v>
              </c:pt>
              <c:pt idx="4">
                <c:v>0.65640314602467698</c:v>
              </c:pt>
              <c:pt idx="5">
                <c:v>0.58263276064135017</c:v>
              </c:pt>
              <c:pt idx="6">
                <c:v>0.39829312400322903</c:v>
              </c:pt>
              <c:pt idx="7">
                <c:v>0.20813960369994366</c:v>
              </c:pt>
              <c:pt idx="8">
                <c:v>0.16669663637292254</c:v>
              </c:pt>
              <c:pt idx="9">
                <c:v>0.16338607920176645</c:v>
              </c:pt>
              <c:pt idx="10">
                <c:v>0.12400668358553776</c:v>
              </c:pt>
              <c:pt idx="11">
                <c:v>8.8429368075508802E-2</c:v>
              </c:pt>
              <c:pt idx="12">
                <c:v>7.324997609612445E-2</c:v>
              </c:pt>
              <c:pt idx="13">
                <c:v>6.3106241649904013E-2</c:v>
              </c:pt>
              <c:pt idx="14">
                <c:v>5.1230938632562263E-2</c:v>
              </c:pt>
              <c:pt idx="15">
                <c:v>5.3396955054651703E-2</c:v>
              </c:pt>
              <c:pt idx="16">
                <c:v>5.3530694119229505E-2</c:v>
              </c:pt>
              <c:pt idx="17">
                <c:v>4.8757869724919772E-2</c:v>
              </c:pt>
              <c:pt idx="18">
                <c:v>4.6662653824408401E-2</c:v>
              </c:pt>
              <c:pt idx="19">
                <c:v>4.5503646071725717E-2</c:v>
              </c:pt>
              <c:pt idx="20">
                <c:v>4.5270541516181338E-2</c:v>
              </c:pt>
              <c:pt idx="21">
                <c:v>4.4265173335914988E-2</c:v>
              </c:pt>
              <c:pt idx="22">
                <c:v>4.2664898322788546E-2</c:v>
              </c:pt>
              <c:pt idx="23">
                <c:v>4.1883524254423807E-2</c:v>
              </c:pt>
              <c:pt idx="24">
                <c:v>4.1012099568614013E-2</c:v>
              </c:pt>
              <c:pt idx="25">
                <c:v>3.9265595004943914E-2</c:v>
              </c:pt>
              <c:pt idx="26">
                <c:v>3.7506374604010295E-2</c:v>
              </c:pt>
              <c:pt idx="27">
                <c:v>3.9706469288326815E-2</c:v>
              </c:pt>
              <c:pt idx="28">
                <c:v>3.9926765200153973E-2</c:v>
              </c:pt>
              <c:pt idx="29">
                <c:v>3.9050848995201955E-2</c:v>
              </c:pt>
              <c:pt idx="30">
                <c:v>4.1917723106799074E-2</c:v>
              </c:pt>
              <c:pt idx="31">
                <c:v>4.1539185116666676E-2</c:v>
              </c:pt>
              <c:pt idx="32">
                <c:v>4.2673622393415607E-2</c:v>
              </c:pt>
              <c:pt idx="33">
                <c:v>4.1947709313334053E-2</c:v>
              </c:pt>
              <c:pt idx="34">
                <c:v>4.3286040149402183E-2</c:v>
              </c:pt>
              <c:pt idx="35">
                <c:v>4.4509475229802323E-2</c:v>
              </c:pt>
              <c:pt idx="36">
                <c:v>4.6630905447767948E-2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916-4496-9A57-E8C3E722E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24416"/>
        <c:axId val="126423808"/>
      </c:lineChart>
      <c:catAx>
        <c:axId val="12652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6423808"/>
        <c:crosses val="autoZero"/>
        <c:auto val="1"/>
        <c:lblAlgn val="ctr"/>
        <c:lblOffset val="100"/>
        <c:noMultiLvlLbl val="0"/>
      </c:catAx>
      <c:valAx>
        <c:axId val="1264238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6524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92247784132116"/>
          <c:y val="0.88648503993199457"/>
          <c:w val="0.64733422281767261"/>
          <c:h val="3.9285940306016516E-2"/>
        </c:manualLayout>
      </c:layout>
      <c:overlay val="0"/>
      <c:txPr>
        <a:bodyPr/>
        <a:lstStyle/>
        <a:p>
          <a:pPr>
            <a:defRPr lang="es-ES"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Gráfico 2.8a. Número de CBA asequibles con un salario mínimo urbano.         El Salvador, 1979-2013</a:t>
            </a:r>
          </a:p>
        </c:rich>
      </c:tx>
      <c:layout>
        <c:manualLayout>
          <c:xMode val="edge"/>
          <c:yMode val="edge"/>
          <c:x val="0.13334306783517599"/>
          <c:y val="1.413592302171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4853608778214013E-2"/>
          <c:y val="0.12854610521133769"/>
          <c:w val="0.85241399498419401"/>
          <c:h val="0.67381349676940938"/>
        </c:manualLayout>
      </c:layout>
      <c:lineChart>
        <c:grouping val="standard"/>
        <c:varyColors val="0"/>
        <c:ser>
          <c:idx val="0"/>
          <c:order val="0"/>
          <c:tx>
            <c:v>Comercio y servicios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cat>
            <c:numLit>
              <c:formatCode>General</c:formatCode>
              <c:ptCount val="35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</c:numLit>
          </c:cat>
          <c:val>
            <c:numLit>
              <c:formatCode>General</c:formatCode>
              <c:ptCount val="35"/>
              <c:pt idx="0">
                <c:v>1.0526586649013194</c:v>
              </c:pt>
              <c:pt idx="1">
                <c:v>1.2617213090309427</c:v>
              </c:pt>
              <c:pt idx="2">
                <c:v>1.1607836043084674</c:v>
              </c:pt>
              <c:pt idx="3">
                <c:v>1.0747996336189514</c:v>
              </c:pt>
              <c:pt idx="4">
                <c:v>0.96020702562281302</c:v>
              </c:pt>
              <c:pt idx="5">
                <c:v>0.99568681601239473</c:v>
              </c:pt>
              <c:pt idx="6">
                <c:v>0.90252313732117662</c:v>
              </c:pt>
              <c:pt idx="7">
                <c:v>0.92506367521631083</c:v>
              </c:pt>
              <c:pt idx="8">
                <c:v>0.81873451714547074</c:v>
              </c:pt>
              <c:pt idx="9">
                <c:v>0.91611922127757872</c:v>
              </c:pt>
              <c:pt idx="10">
                <c:v>0.83321531187197739</c:v>
              </c:pt>
              <c:pt idx="11">
                <c:v>0.86874943558284035</c:v>
              </c:pt>
              <c:pt idx="12">
                <c:v>0.81943537449319936</c:v>
              </c:pt>
              <c:pt idx="13">
                <c:v>0.92239364946823699</c:v>
              </c:pt>
              <c:pt idx="14">
                <c:v>0.96370975431886596</c:v>
              </c:pt>
              <c:pt idx="15">
                <c:v>1.0255273202389199</c:v>
              </c:pt>
              <c:pt idx="16">
                <c:v>1.0949115748006411</c:v>
              </c:pt>
              <c:pt idx="17">
                <c:v>0.96960371720037852</c:v>
              </c:pt>
              <c:pt idx="18">
                <c:v>0.95597713109983606</c:v>
              </c:pt>
              <c:pt idx="19">
                <c:v>1.0344400842014123</c:v>
              </c:pt>
              <c:pt idx="20">
                <c:v>1.0683568246804125</c:v>
              </c:pt>
              <c:pt idx="21">
                <c:v>1.0967675922619109</c:v>
              </c:pt>
              <c:pt idx="22">
                <c:v>1.0861686679035973</c:v>
              </c:pt>
              <c:pt idx="23">
                <c:v>1.077009562280749</c:v>
              </c:pt>
              <c:pt idx="24">
                <c:v>1.1765900193458589</c:v>
              </c:pt>
              <c:pt idx="25">
                <c:v>1.1433718502438401</c:v>
              </c:pt>
              <c:pt idx="26">
                <c:v>1.0798680421657956</c:v>
              </c:pt>
              <c:pt idx="27">
                <c:v>1.1563116485216585</c:v>
              </c:pt>
              <c:pt idx="28">
                <c:v>1.1301571377860975</c:v>
              </c:pt>
              <c:pt idx="29">
                <c:v>1.0188385131341118</c:v>
              </c:pt>
              <c:pt idx="30">
                <c:v>1.1120497766423965</c:v>
              </c:pt>
              <c:pt idx="31">
                <c:v>1.0924937691243843</c:v>
              </c:pt>
              <c:pt idx="32">
                <c:v>1.0844685591207084</c:v>
              </c:pt>
              <c:pt idx="33">
                <c:v>1.1367044158343691</c:v>
              </c:pt>
              <c:pt idx="34">
                <c:v>1.1841864116873009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5B-43CD-99F6-91327A48D8B9}"/>
            </c:ext>
          </c:extLst>
        </c:ser>
        <c:ser>
          <c:idx val="1"/>
          <c:order val="1"/>
          <c:tx>
            <c:v>Industria</c:v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triang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3810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numLit>
              <c:formatCode>General</c:formatCode>
              <c:ptCount val="35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</c:numLit>
          </c:cat>
          <c:val>
            <c:numLit>
              <c:formatCode>General</c:formatCode>
              <c:ptCount val="35"/>
              <c:pt idx="0">
                <c:v>1.0526586649013194</c:v>
              </c:pt>
              <c:pt idx="1">
                <c:v>1.2617213090309427</c:v>
              </c:pt>
              <c:pt idx="2">
                <c:v>1.1607836043084674</c:v>
              </c:pt>
              <c:pt idx="3">
                <c:v>1.0747996336189514</c:v>
              </c:pt>
              <c:pt idx="4">
                <c:v>0.96020702562281302</c:v>
              </c:pt>
              <c:pt idx="5">
                <c:v>0.99568681601239473</c:v>
              </c:pt>
              <c:pt idx="6">
                <c:v>0.90252313732117662</c:v>
              </c:pt>
              <c:pt idx="7">
                <c:v>0.92506367521631083</c:v>
              </c:pt>
              <c:pt idx="8">
                <c:v>0.81873451714547074</c:v>
              </c:pt>
              <c:pt idx="9">
                <c:v>0.91611922127757872</c:v>
              </c:pt>
              <c:pt idx="10">
                <c:v>0.83321531187197739</c:v>
              </c:pt>
              <c:pt idx="11">
                <c:v>0.86874943558284035</c:v>
              </c:pt>
              <c:pt idx="12">
                <c:v>0.81943537449319936</c:v>
              </c:pt>
              <c:pt idx="13">
                <c:v>0.92239364946823699</c:v>
              </c:pt>
              <c:pt idx="14">
                <c:v>0.96370975431886596</c:v>
              </c:pt>
              <c:pt idx="15">
                <c:v>1.0255273202389199</c:v>
              </c:pt>
              <c:pt idx="16">
                <c:v>1.0949115748006411</c:v>
              </c:pt>
              <c:pt idx="17">
                <c:v>0.96960371720037852</c:v>
              </c:pt>
              <c:pt idx="18">
                <c:v>0.95597713109983606</c:v>
              </c:pt>
              <c:pt idx="19">
                <c:v>1.0344400842014123</c:v>
              </c:pt>
              <c:pt idx="20">
                <c:v>1.0683568246804125</c:v>
              </c:pt>
              <c:pt idx="21">
                <c:v>1.0967675922619109</c:v>
              </c:pt>
              <c:pt idx="22">
                <c:v>1.0861686679035973</c:v>
              </c:pt>
              <c:pt idx="23">
                <c:v>1.077009562280749</c:v>
              </c:pt>
              <c:pt idx="24">
                <c:v>1.1476209468998435</c:v>
              </c:pt>
              <c:pt idx="25">
                <c:v>1.1152206493855639</c:v>
              </c:pt>
              <c:pt idx="26">
                <c:v>1.0532803820367136</c:v>
              </c:pt>
              <c:pt idx="27">
                <c:v>1.130438926609814</c:v>
              </c:pt>
              <c:pt idx="28">
                <c:v>1.1060718217349184</c:v>
              </c:pt>
              <c:pt idx="29">
                <c:v>0.99658618991433379</c:v>
              </c:pt>
              <c:pt idx="30">
                <c:v>1.0879446514261595</c:v>
              </c:pt>
              <c:pt idx="31">
                <c:v>1.0688125458052142</c:v>
              </c:pt>
              <c:pt idx="32">
                <c:v>1.0612403168905462</c:v>
              </c:pt>
              <c:pt idx="33">
                <c:v>1.1123573332997643</c:v>
              </c:pt>
              <c:pt idx="34">
                <c:v>1.158277571277154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F5B-43CD-99F6-91327A48D8B9}"/>
            </c:ext>
          </c:extLst>
        </c:ser>
        <c:ser>
          <c:idx val="2"/>
          <c:order val="2"/>
          <c:tx>
            <c:v>Maquila</c:v>
          </c:tx>
          <c:spPr>
            <a:ln w="38100"/>
          </c:spPr>
          <c:marker>
            <c:symbol val="diamond"/>
            <c:size val="5"/>
            <c:spPr>
              <a:ln w="38100"/>
            </c:spPr>
          </c:marker>
          <c:cat>
            <c:numLit>
              <c:formatCode>General</c:formatCode>
              <c:ptCount val="35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</c:numLit>
          </c:cat>
          <c:val>
            <c:numLit>
              <c:formatCode>General</c:formatCode>
              <c:ptCount val="35"/>
              <c:pt idx="0">
                <c:v>1.0526586649013194</c:v>
              </c:pt>
              <c:pt idx="1">
                <c:v>1.2617213090309427</c:v>
              </c:pt>
              <c:pt idx="2">
                <c:v>1.1607836043084674</c:v>
              </c:pt>
              <c:pt idx="3">
                <c:v>1.0747996336189514</c:v>
              </c:pt>
              <c:pt idx="4">
                <c:v>0.96020702562281302</c:v>
              </c:pt>
              <c:pt idx="5">
                <c:v>0.99568681601239473</c:v>
              </c:pt>
              <c:pt idx="6">
                <c:v>0.90252313732117662</c:v>
              </c:pt>
              <c:pt idx="7">
                <c:v>0.92506367521631083</c:v>
              </c:pt>
              <c:pt idx="8">
                <c:v>0.81873451714547074</c:v>
              </c:pt>
              <c:pt idx="9">
                <c:v>0.91611922127757872</c:v>
              </c:pt>
              <c:pt idx="10">
                <c:v>0.83321531187197739</c:v>
              </c:pt>
              <c:pt idx="11">
                <c:v>0.86874943558284035</c:v>
              </c:pt>
              <c:pt idx="12">
                <c:v>0.81943537449319936</c:v>
              </c:pt>
              <c:pt idx="13">
                <c:v>0.92239364946823699</c:v>
              </c:pt>
              <c:pt idx="14">
                <c:v>0.96370975431886596</c:v>
              </c:pt>
              <c:pt idx="15">
                <c:v>1.0255273202389199</c:v>
              </c:pt>
              <c:pt idx="16">
                <c:v>1.0949115748006411</c:v>
              </c:pt>
              <c:pt idx="17">
                <c:v>0.96960371720037852</c:v>
              </c:pt>
              <c:pt idx="18">
                <c:v>0.95597713109983606</c:v>
              </c:pt>
              <c:pt idx="19">
                <c:v>1.0344400842014123</c:v>
              </c:pt>
              <c:pt idx="20">
                <c:v>1.0683568246804125</c:v>
              </c:pt>
              <c:pt idx="21">
                <c:v>1.0967675922619109</c:v>
              </c:pt>
              <c:pt idx="22">
                <c:v>1.0861686679035973</c:v>
              </c:pt>
              <c:pt idx="23">
                <c:v>1.077009562280749</c:v>
              </c:pt>
              <c:pt idx="24">
                <c:v>1.1231086548301381</c:v>
              </c:pt>
              <c:pt idx="25">
                <c:v>1.0914004025054838</c:v>
              </c:pt>
              <c:pt idx="26">
                <c:v>1.0307831311582594</c:v>
              </c:pt>
              <c:pt idx="27">
                <c:v>1.04286971398511</c:v>
              </c:pt>
              <c:pt idx="28">
                <c:v>1.0004669744335946</c:v>
              </c:pt>
              <c:pt idx="29">
                <c:v>0.88532457381544483</c:v>
              </c:pt>
              <c:pt idx="30">
                <c:v>0.93045783334674492</c:v>
              </c:pt>
              <c:pt idx="31">
                <c:v>0.91409522011996902</c:v>
              </c:pt>
              <c:pt idx="32">
                <c:v>0.90735321211571995</c:v>
              </c:pt>
              <c:pt idx="33">
                <c:v>0.95105791150800634</c:v>
              </c:pt>
              <c:pt idx="34">
                <c:v>0.9906321333291449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F5B-43CD-99F6-91327A48D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65472"/>
        <c:axId val="126667008"/>
      </c:lineChart>
      <c:catAx>
        <c:axId val="1266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6667008"/>
        <c:crosses val="autoZero"/>
        <c:auto val="1"/>
        <c:lblAlgn val="ctr"/>
        <c:lblOffset val="100"/>
        <c:noMultiLvlLbl val="0"/>
      </c:catAx>
      <c:valAx>
        <c:axId val="126667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 sz="1400"/>
                </a:pPr>
                <a:r>
                  <a:rPr lang="en-US" sz="1400"/>
                  <a:t>Número de CBA</a:t>
                </a:r>
              </a:p>
            </c:rich>
          </c:tx>
          <c:layout>
            <c:manualLayout>
              <c:xMode val="edge"/>
              <c:yMode val="edge"/>
              <c:x val="8.7008453792026767E-3"/>
              <c:y val="0.344282710827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200"/>
            </a:pPr>
            <a:endParaRPr lang="en-US"/>
          </a:p>
        </c:txPr>
        <c:crossAx val="126665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51535467726668"/>
          <c:y val="0.88648503993199457"/>
          <c:w val="0.46074066179849321"/>
          <c:h val="4.3804188367455088E-2"/>
        </c:manualLayout>
      </c:layout>
      <c:overlay val="0"/>
      <c:txPr>
        <a:bodyPr/>
        <a:lstStyle/>
        <a:p>
          <a:pPr>
            <a:defRPr lang="es-ES"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Gráfico 2.8b. </a:t>
            </a:r>
            <a:r>
              <a:rPr lang="en-US" sz="1800" b="1" i="0" u="none" strike="noStrike" baseline="0"/>
              <a:t>Número de CBA asequibles con un salario mínimo rural.          El Salvador, 1979-2013</a:t>
            </a:r>
            <a:endParaRPr lang="es-MX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51896151780713"/>
          <c:y val="0.13258494036039778"/>
          <c:w val="0.87136836185403921"/>
          <c:h val="0.64150281557692868"/>
        </c:manualLayout>
      </c:layout>
      <c:lineChart>
        <c:grouping val="standard"/>
        <c:varyColors val="0"/>
        <c:ser>
          <c:idx val="0"/>
          <c:order val="0"/>
          <c:tx>
            <c:v>Tarifa agropecuaria general</c:v>
          </c:tx>
          <c:spPr>
            <a:ln w="38100">
              <a:solidFill>
                <a:schemeClr val="tx2">
                  <a:lumMod val="75000"/>
                </a:schemeClr>
              </a:solidFill>
            </a:ln>
          </c:spPr>
          <c:marker>
            <c:symbol val="diamond"/>
            <c:size val="5"/>
            <c:spPr>
              <a:solidFill>
                <a:schemeClr val="tx2">
                  <a:lumMod val="75000"/>
                </a:schemeClr>
              </a:solidFill>
              <a:ln w="38100"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Lit>
              <c:formatCode>General</c:formatCode>
              <c:ptCount val="35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</c:numLit>
          </c:cat>
          <c:val>
            <c:numLit>
              <c:formatCode>General</c:formatCode>
              <c:ptCount val="35"/>
              <c:pt idx="0">
                <c:v>0.8855374701556844</c:v>
              </c:pt>
              <c:pt idx="1">
                <c:v>0.7691894813761051</c:v>
              </c:pt>
              <c:pt idx="2">
                <c:v>0.74736850318103853</c:v>
              </c:pt>
              <c:pt idx="3">
                <c:v>0.68875136567664308</c:v>
              </c:pt>
              <c:pt idx="4">
                <c:v>0.60912693033830301</c:v>
              </c:pt>
              <c:pt idx="5">
                <c:v>0.52167801459666541</c:v>
              </c:pt>
              <c:pt idx="6">
                <c:v>0.47899526794784725</c:v>
              </c:pt>
              <c:pt idx="7">
                <c:v>0.69282681754455244</c:v>
              </c:pt>
              <c:pt idx="8">
                <c:v>0.6071965367244393</c:v>
              </c:pt>
              <c:pt idx="9">
                <c:v>0.70016072647914895</c:v>
              </c:pt>
              <c:pt idx="10">
                <c:v>0.64043249088656662</c:v>
              </c:pt>
              <c:pt idx="11">
                <c:v>0.66648471944847543</c:v>
              </c:pt>
              <c:pt idx="12">
                <c:v>0.63860233663570154</c:v>
              </c:pt>
              <c:pt idx="13">
                <c:v>0.63066622219622182</c:v>
              </c:pt>
              <c:pt idx="14">
                <c:v>0.69547738876481957</c:v>
              </c:pt>
              <c:pt idx="15">
                <c:v>0.70335159867975661</c:v>
              </c:pt>
              <c:pt idx="16">
                <c:v>0.77310096831852493</c:v>
              </c:pt>
              <c:pt idx="17">
                <c:v>0.64922785277882</c:v>
              </c:pt>
              <c:pt idx="18">
                <c:v>0.65122733709284708</c:v>
              </c:pt>
              <c:pt idx="19">
                <c:v>0.73734927672333783</c:v>
              </c:pt>
              <c:pt idx="20">
                <c:v>0.75688278171176115</c:v>
              </c:pt>
              <c:pt idx="21">
                <c:v>0.74600901644694895</c:v>
              </c:pt>
              <c:pt idx="22">
                <c:v>0.75077862743434676</c:v>
              </c:pt>
              <c:pt idx="23">
                <c:v>0.76428695501129074</c:v>
              </c:pt>
              <c:pt idx="24">
                <c:v>0.75540457574065922</c:v>
              </c:pt>
              <c:pt idx="25">
                <c:v>0.70056109575039971</c:v>
              </c:pt>
              <c:pt idx="26">
                <c:v>0.66549557793394021</c:v>
              </c:pt>
              <c:pt idx="27">
                <c:v>0.73028221725601716</c:v>
              </c:pt>
              <c:pt idx="28">
                <c:v>0.69217367285516562</c:v>
              </c:pt>
              <c:pt idx="29">
                <c:v>0.6261651960308664</c:v>
              </c:pt>
              <c:pt idx="30">
                <c:v>0.65466719310126442</c:v>
              </c:pt>
              <c:pt idx="31">
                <c:v>0.65605604188233602</c:v>
              </c:pt>
              <c:pt idx="32">
                <c:v>0.62791749709161748</c:v>
              </c:pt>
              <c:pt idx="33">
                <c:v>0.68006729597228532</c:v>
              </c:pt>
              <c:pt idx="34">
                <c:v>0.74706408332951679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32-4F39-B53E-C9C9D9802925}"/>
            </c:ext>
          </c:extLst>
        </c:ser>
        <c:ser>
          <c:idx val="1"/>
          <c:order val="1"/>
          <c:tx>
            <c:v>Jornal del café</c:v>
          </c:tx>
          <c:spPr>
            <a:ln w="38100"/>
          </c:spPr>
          <c:marker>
            <c:symbol val="x"/>
            <c:size val="5"/>
            <c:spPr>
              <a:ln w="38100"/>
            </c:spPr>
          </c:marker>
          <c:cat>
            <c:numLit>
              <c:formatCode>General</c:formatCode>
              <c:ptCount val="35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</c:numLit>
          </c:cat>
          <c:val>
            <c:numLit>
              <c:formatCode>General</c:formatCode>
              <c:ptCount val="35"/>
              <c:pt idx="0">
                <c:v>2.4267132595612506</c:v>
              </c:pt>
              <c:pt idx="1">
                <c:v>2.1078750210787498</c:v>
              </c:pt>
              <c:pt idx="2">
                <c:v>2.0480771481403459</c:v>
              </c:pt>
              <c:pt idx="3">
                <c:v>1.8874436463254163</c:v>
              </c:pt>
              <c:pt idx="4">
                <c:v>1.669242068715542</c:v>
              </c:pt>
              <c:pt idx="5">
                <c:v>1.4295984053850928</c:v>
              </c:pt>
              <c:pt idx="6">
                <c:v>1.3126312631263124</c:v>
              </c:pt>
              <c:pt idx="7">
                <c:v>1.234097768751234</c:v>
              </c:pt>
              <c:pt idx="8">
                <c:v>1.0815688310404075</c:v>
              </c:pt>
              <c:pt idx="9">
                <c:v>1.137761180528617</c:v>
              </c:pt>
              <c:pt idx="10">
                <c:v>1.0407027976906706</c:v>
              </c:pt>
              <c:pt idx="11">
                <c:v>1.1301262634126321</c:v>
              </c:pt>
              <c:pt idx="12">
                <c:v>0.95790350495355236</c:v>
              </c:pt>
              <c:pt idx="13">
                <c:v>0.94599933329433283</c:v>
              </c:pt>
              <c:pt idx="14">
                <c:v>0.84761306755712396</c:v>
              </c:pt>
              <c:pt idx="15">
                <c:v>0.84011440953415362</c:v>
              </c:pt>
              <c:pt idx="16">
                <c:v>0.92342615660268257</c:v>
              </c:pt>
              <c:pt idx="17">
                <c:v>0.77546660193025729</c:v>
              </c:pt>
              <c:pt idx="18">
                <c:v>0.77785487486090077</c:v>
              </c:pt>
              <c:pt idx="19">
                <c:v>0.8073291849308768</c:v>
              </c:pt>
              <c:pt idx="20">
                <c:v>0.82871656423533102</c:v>
              </c:pt>
              <c:pt idx="21">
                <c:v>0.81681079810047874</c:v>
              </c:pt>
              <c:pt idx="22">
                <c:v>0.82203308050103241</c:v>
              </c:pt>
              <c:pt idx="23">
                <c:v>0.83682344842671408</c:v>
              </c:pt>
              <c:pt idx="24">
                <c:v>0.82709806556789767</c:v>
              </c:pt>
              <c:pt idx="25">
                <c:v>0.7670495330785625</c:v>
              </c:pt>
              <c:pt idx="26">
                <c:v>0.7286560378767446</c:v>
              </c:pt>
              <c:pt idx="27">
                <c:v>0.7974037445773422</c:v>
              </c:pt>
              <c:pt idx="28">
                <c:v>0.75509855220563527</c:v>
              </c:pt>
              <c:pt idx="29">
                <c:v>0.68460728099374735</c:v>
              </c:pt>
              <c:pt idx="30">
                <c:v>0.77250728785949208</c:v>
              </c:pt>
              <c:pt idx="31">
                <c:v>0.77414612942115646</c:v>
              </c:pt>
              <c:pt idx="32">
                <c:v>0.68532709682570814</c:v>
              </c:pt>
              <c:pt idx="33">
                <c:v>0.74224487731832278</c:v>
              </c:pt>
              <c:pt idx="34">
                <c:v>0.81479242055444545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E32-4F39-B53E-C9C9D9802925}"/>
            </c:ext>
          </c:extLst>
        </c:ser>
        <c:ser>
          <c:idx val="2"/>
          <c:order val="2"/>
          <c:tx>
            <c:v>Jornal de la caña de azúcar</c:v>
          </c:tx>
          <c:spPr>
            <a:ln w="38100"/>
          </c:spPr>
          <c:marker>
            <c:symbol val="circle"/>
            <c:size val="5"/>
            <c:spPr>
              <a:ln w="38100"/>
            </c:spPr>
          </c:marker>
          <c:cat>
            <c:numLit>
              <c:formatCode>General</c:formatCode>
              <c:ptCount val="35"/>
              <c:pt idx="0">
                <c:v>1979</c:v>
              </c:pt>
              <c:pt idx="1">
                <c:v>1980</c:v>
              </c:pt>
              <c:pt idx="2">
                <c:v>1981</c:v>
              </c:pt>
              <c:pt idx="3">
                <c:v>1982</c:v>
              </c:pt>
              <c:pt idx="4">
                <c:v>1983</c:v>
              </c:pt>
              <c:pt idx="5">
                <c:v>1984</c:v>
              </c:pt>
              <c:pt idx="6">
                <c:v>1985</c:v>
              </c:pt>
              <c:pt idx="7">
                <c:v>1986</c:v>
              </c:pt>
              <c:pt idx="8">
                <c:v>1987</c:v>
              </c:pt>
              <c:pt idx="9">
                <c:v>1988</c:v>
              </c:pt>
              <c:pt idx="10">
                <c:v>1989</c:v>
              </c:pt>
              <c:pt idx="11">
                <c:v>1990</c:v>
              </c:pt>
              <c:pt idx="12">
                <c:v>1991</c:v>
              </c:pt>
              <c:pt idx="13">
                <c:v>1992</c:v>
              </c:pt>
              <c:pt idx="14">
                <c:v>1993</c:v>
              </c:pt>
              <c:pt idx="15">
                <c:v>1994</c:v>
              </c:pt>
              <c:pt idx="16">
                <c:v>1995</c:v>
              </c:pt>
              <c:pt idx="17">
                <c:v>1996</c:v>
              </c:pt>
              <c:pt idx="18">
                <c:v>1997</c:v>
              </c:pt>
              <c:pt idx="19">
                <c:v>1998</c:v>
              </c:pt>
              <c:pt idx="20">
                <c:v>1999</c:v>
              </c:pt>
              <c:pt idx="21">
                <c:v>2000</c:v>
              </c:pt>
              <c:pt idx="22">
                <c:v>2001</c:v>
              </c:pt>
              <c:pt idx="23">
                <c:v>2002</c:v>
              </c:pt>
              <c:pt idx="24">
                <c:v>2003</c:v>
              </c:pt>
              <c:pt idx="25">
                <c:v>2004</c:v>
              </c:pt>
              <c:pt idx="26">
                <c:v>2005</c:v>
              </c:pt>
              <c:pt idx="27">
                <c:v>2006</c:v>
              </c:pt>
              <c:pt idx="28">
                <c:v>2007</c:v>
              </c:pt>
              <c:pt idx="29">
                <c:v>2008</c:v>
              </c:pt>
              <c:pt idx="30">
                <c:v>2009</c:v>
              </c:pt>
              <c:pt idx="31">
                <c:v>2010</c:v>
              </c:pt>
              <c:pt idx="32">
                <c:v>2011</c:v>
              </c:pt>
              <c:pt idx="33">
                <c:v>2012</c:v>
              </c:pt>
              <c:pt idx="34">
                <c:v>2013</c:v>
              </c:pt>
            </c:numLit>
          </c:cat>
          <c:val>
            <c:numLit>
              <c:formatCode>General</c:formatCode>
              <c:ptCount val="35"/>
              <c:pt idx="0">
                <c:v>1.5326610060386845</c:v>
              </c:pt>
              <c:pt idx="1">
                <c:v>1.7010921222740787</c:v>
              </c:pt>
              <c:pt idx="2">
                <c:v>1.6528341897272967</c:v>
              </c:pt>
              <c:pt idx="3">
                <c:v>1.5232001356310376</c:v>
              </c:pt>
              <c:pt idx="4">
                <c:v>1.3471076344020163</c:v>
              </c:pt>
              <c:pt idx="5">
                <c:v>1.1537109938195484</c:v>
              </c:pt>
              <c:pt idx="6">
                <c:v>1.0593164579615852</c:v>
              </c:pt>
              <c:pt idx="7">
                <c:v>0.99593855022029421</c:v>
              </c:pt>
              <c:pt idx="8">
                <c:v>0.87284502154138155</c:v>
              </c:pt>
              <c:pt idx="9">
                <c:v>0.94521698074685112</c:v>
              </c:pt>
              <c:pt idx="10">
                <c:v>0.86458386269686482</c:v>
              </c:pt>
              <c:pt idx="11">
                <c:v>0.93887412652741753</c:v>
              </c:pt>
              <c:pt idx="12">
                <c:v>0.79579675796141269</c:v>
              </c:pt>
              <c:pt idx="13">
                <c:v>0.78590713842913795</c:v>
              </c:pt>
              <c:pt idx="14">
                <c:v>0.7041708561243798</c:v>
              </c:pt>
              <c:pt idx="15">
                <c:v>0.71116661644286505</c:v>
              </c:pt>
              <c:pt idx="16">
                <c:v>0.78169097907761964</c:v>
              </c:pt>
              <c:pt idx="17">
                <c:v>0.65644149558747356</c:v>
              </c:pt>
              <c:pt idx="18">
                <c:v>0.65846319639387874</c:v>
              </c:pt>
              <c:pt idx="19">
                <c:v>0.68341354259264919</c:v>
              </c:pt>
              <c:pt idx="20">
                <c:v>0.70151820786432673</c:v>
              </c:pt>
              <c:pt idx="21">
                <c:v>0.69143983839203316</c:v>
              </c:pt>
              <c:pt idx="22">
                <c:v>0.69586056116831585</c:v>
              </c:pt>
              <c:pt idx="23">
                <c:v>0.70838077959842771</c:v>
              </c:pt>
              <c:pt idx="24">
                <c:v>0.70014812992259245</c:v>
              </c:pt>
              <c:pt idx="25">
                <c:v>0.64931634893162038</c:v>
              </c:pt>
              <c:pt idx="26">
                <c:v>0.61681580880729081</c:v>
              </c:pt>
              <c:pt idx="27">
                <c:v>0.676584995398957</c:v>
              </c:pt>
              <c:pt idx="28">
                <c:v>0.64134973184132482</c:v>
              </c:pt>
              <c:pt idx="29">
                <c:v>0.58024641498860297</c:v>
              </c:pt>
              <c:pt idx="30">
                <c:v>0.65466719310126442</c:v>
              </c:pt>
              <c:pt idx="31">
                <c:v>0.65605604188233602</c:v>
              </c:pt>
              <c:pt idx="32">
                <c:v>0.58127219730766877</c:v>
              </c:pt>
              <c:pt idx="33">
                <c:v>0.62954801112862979</c:v>
              </c:pt>
              <c:pt idx="34">
                <c:v>0.6916499892363932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E32-4F39-B53E-C9C9D9802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33888"/>
        <c:axId val="125751680"/>
      </c:lineChart>
      <c:catAx>
        <c:axId val="1257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400"/>
            </a:pPr>
            <a:endParaRPr lang="en-US"/>
          </a:p>
        </c:txPr>
        <c:crossAx val="125751680"/>
        <c:crosses val="autoZero"/>
        <c:auto val="1"/>
        <c:lblAlgn val="ctr"/>
        <c:lblOffset val="100"/>
        <c:noMultiLvlLbl val="0"/>
      </c:catAx>
      <c:valAx>
        <c:axId val="125751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 sz="1400"/>
                </a:pPr>
                <a:r>
                  <a:rPr lang="en-US" sz="1400"/>
                  <a:t>Número de CBA</a:t>
                </a:r>
              </a:p>
            </c:rich>
          </c:tx>
          <c:layout>
            <c:manualLayout>
              <c:xMode val="edge"/>
              <c:yMode val="edge"/>
              <c:x val="1.3628648592787802E-2"/>
              <c:y val="0.349331254764314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 sz="1400"/>
            </a:pPr>
            <a:endParaRPr lang="en-US"/>
          </a:p>
        </c:txPr>
        <c:crossAx val="125733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348843947169818"/>
          <c:y val="0.88244620478293423"/>
          <c:w val="0.75137517139182164"/>
          <c:h val="4.3804188367455088E-2"/>
        </c:manualLayout>
      </c:layout>
      <c:overlay val="0"/>
      <c:txPr>
        <a:bodyPr/>
        <a:lstStyle/>
        <a:p>
          <a:pPr>
            <a:defRPr lang="es-ES"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 Salvador: Balanza comercial. Millones de US. Acumulado a diciembre.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Exportaciones (FOB)</c:v>
          </c:tx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724.8</c:v>
              </c:pt>
              <c:pt idx="1">
                <c:v>795.8</c:v>
              </c:pt>
              <c:pt idx="2">
                <c:v>1032.0999999999999</c:v>
              </c:pt>
              <c:pt idx="3">
                <c:v>1249.5</c:v>
              </c:pt>
              <c:pt idx="4">
                <c:v>1652.1</c:v>
              </c:pt>
              <c:pt idx="5">
                <c:v>1788.4</c:v>
              </c:pt>
              <c:pt idx="6">
                <c:v>2426.1</c:v>
              </c:pt>
              <c:pt idx="7">
                <c:v>2441.1</c:v>
              </c:pt>
              <c:pt idx="8">
                <c:v>2510</c:v>
              </c:pt>
              <c:pt idx="9">
                <c:v>2941.3</c:v>
              </c:pt>
              <c:pt idx="10">
                <c:v>2863.8</c:v>
              </c:pt>
              <c:pt idx="11">
                <c:v>2995</c:v>
              </c:pt>
              <c:pt idx="12">
                <c:v>3128</c:v>
              </c:pt>
              <c:pt idx="13">
                <c:v>3304.6</c:v>
              </c:pt>
              <c:pt idx="14">
                <c:v>3436.5</c:v>
              </c:pt>
              <c:pt idx="15">
                <c:v>3730</c:v>
              </c:pt>
              <c:pt idx="16">
                <c:v>4014.5</c:v>
              </c:pt>
              <c:pt idx="17">
                <c:v>4641.1000000000004</c:v>
              </c:pt>
              <c:pt idx="18">
                <c:v>3866.1</c:v>
              </c:pt>
              <c:pt idx="19">
                <c:v>4499.2</c:v>
              </c:pt>
              <c:pt idx="20">
                <c:v>5308.2</c:v>
              </c:pt>
              <c:pt idx="21">
                <c:v>5339.1</c:v>
              </c:pt>
              <c:pt idx="22">
                <c:v>5491.1</c:v>
              </c:pt>
              <c:pt idx="23">
                <c:v>5272.7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A4-4065-AFFE-2B9E2B86E353}"/>
            </c:ext>
          </c:extLst>
        </c:ser>
        <c:ser>
          <c:idx val="2"/>
          <c:order val="1"/>
          <c:tx>
            <c:v>Importaciones (CIF)</c:v>
          </c:tx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1516.3</c:v>
              </c:pt>
              <c:pt idx="1">
                <c:v>1854.7</c:v>
              </c:pt>
              <c:pt idx="2">
                <c:v>2144.6999999999998</c:v>
              </c:pt>
              <c:pt idx="3">
                <c:v>2575.4</c:v>
              </c:pt>
              <c:pt idx="4">
                <c:v>3329.1</c:v>
              </c:pt>
              <c:pt idx="5">
                <c:v>3221.4</c:v>
              </c:pt>
              <c:pt idx="6">
                <c:v>3744.4</c:v>
              </c:pt>
              <c:pt idx="7">
                <c:v>3968.1</c:v>
              </c:pt>
              <c:pt idx="8">
                <c:v>4094.7</c:v>
              </c:pt>
              <c:pt idx="9">
                <c:v>4948.3</c:v>
              </c:pt>
              <c:pt idx="10">
                <c:v>5026.8</c:v>
              </c:pt>
              <c:pt idx="11">
                <c:v>5184.5</c:v>
              </c:pt>
              <c:pt idx="12">
                <c:v>5754.3</c:v>
              </c:pt>
              <c:pt idx="13">
                <c:v>6328.9</c:v>
              </c:pt>
              <c:pt idx="14">
                <c:v>6809.1</c:v>
              </c:pt>
              <c:pt idx="15">
                <c:v>7762.7</c:v>
              </c:pt>
              <c:pt idx="16">
                <c:v>8820.6</c:v>
              </c:pt>
              <c:pt idx="17">
                <c:v>9817.7000000000007</c:v>
              </c:pt>
              <c:pt idx="18">
                <c:v>7325.4</c:v>
              </c:pt>
              <c:pt idx="19">
                <c:v>8416.2000000000007</c:v>
              </c:pt>
              <c:pt idx="20">
                <c:v>9964.5</c:v>
              </c:pt>
              <c:pt idx="21">
                <c:v>10258.1</c:v>
              </c:pt>
              <c:pt idx="22">
                <c:v>10772</c:v>
              </c:pt>
              <c:pt idx="23">
                <c:v>10512.9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AA4-4065-AFFE-2B9E2B86E353}"/>
            </c:ext>
          </c:extLst>
        </c:ser>
        <c:ser>
          <c:idx val="3"/>
          <c:order val="2"/>
          <c:tx>
            <c:v>Balanza Comercial</c:v>
          </c:tx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-791.5</c:v>
              </c:pt>
              <c:pt idx="1">
                <c:v>-1058.9000000000001</c:v>
              </c:pt>
              <c:pt idx="2">
                <c:v>-1112.5999999999999</c:v>
              </c:pt>
              <c:pt idx="3">
                <c:v>-1325.9</c:v>
              </c:pt>
              <c:pt idx="4">
                <c:v>-1677.1</c:v>
              </c:pt>
              <c:pt idx="5">
                <c:v>-1433.1</c:v>
              </c:pt>
              <c:pt idx="6">
                <c:v>-1318.3</c:v>
              </c:pt>
              <c:pt idx="7">
                <c:v>-1526.9</c:v>
              </c:pt>
              <c:pt idx="8">
                <c:v>-1584.7</c:v>
              </c:pt>
              <c:pt idx="9">
                <c:v>-2007</c:v>
              </c:pt>
              <c:pt idx="10">
                <c:v>-2163</c:v>
              </c:pt>
              <c:pt idx="11">
                <c:v>-2189.4</c:v>
              </c:pt>
              <c:pt idx="12">
                <c:v>-2626.2</c:v>
              </c:pt>
              <c:pt idx="13">
                <c:v>-3024.3</c:v>
              </c:pt>
              <c:pt idx="14">
                <c:v>-3372.7</c:v>
              </c:pt>
              <c:pt idx="15">
                <c:v>-4032.7</c:v>
              </c:pt>
              <c:pt idx="16">
                <c:v>-4806.1000000000004</c:v>
              </c:pt>
              <c:pt idx="17">
                <c:v>-5176.6000000000004</c:v>
              </c:pt>
              <c:pt idx="18">
                <c:v>-3459.3</c:v>
              </c:pt>
              <c:pt idx="19">
                <c:v>-3916.9</c:v>
              </c:pt>
              <c:pt idx="20">
                <c:v>-4656.3</c:v>
              </c:pt>
              <c:pt idx="21">
                <c:v>-4919</c:v>
              </c:pt>
              <c:pt idx="22">
                <c:v>-5280.9</c:v>
              </c:pt>
              <c:pt idx="23">
                <c:v>-5240.2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AA4-4065-AFFE-2B9E2B86E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99520"/>
        <c:axId val="133964160"/>
      </c:lineChart>
      <c:catAx>
        <c:axId val="21029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964160"/>
        <c:crosses val="autoZero"/>
        <c:auto val="1"/>
        <c:lblAlgn val="ctr"/>
        <c:lblOffset val="100"/>
        <c:noMultiLvlLbl val="0"/>
      </c:catAx>
      <c:valAx>
        <c:axId val="1339641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0299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El Salvador. Tasa</a:t>
            </a:r>
            <a:r>
              <a:rPr lang="en-US" sz="1400" baseline="0"/>
              <a:t> de crecimiento de las Exportaciones (FOB). Crecimiento a diciembre.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Crecimiento de las Exportaciones</c:v>
          </c:tx>
          <c:marker>
            <c:symbol val="none"/>
          </c:marker>
          <c:trendline>
            <c:trendlineType val="linear"/>
            <c:dispRSqr val="0"/>
            <c:dispEq val="0"/>
          </c:trendline>
          <c:cat>
            <c:numLit>
              <c:formatCode>General</c:formatCode>
              <c:ptCount val="23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  <c:pt idx="11">
                <c:v>2003</c:v>
              </c:pt>
              <c:pt idx="12">
                <c:v>2004</c:v>
              </c:pt>
              <c:pt idx="13">
                <c:v>2005</c:v>
              </c:pt>
              <c:pt idx="14">
                <c:v>2006</c:v>
              </c:pt>
              <c:pt idx="15">
                <c:v>2007</c:v>
              </c:pt>
              <c:pt idx="16">
                <c:v>2008</c:v>
              </c:pt>
              <c:pt idx="17">
                <c:v>2009</c:v>
              </c:pt>
              <c:pt idx="18">
                <c:v>2010</c:v>
              </c:pt>
              <c:pt idx="19">
                <c:v>2011</c:v>
              </c:pt>
              <c:pt idx="20">
                <c:v>2012</c:v>
              </c:pt>
              <c:pt idx="21">
                <c:v>2013</c:v>
              </c:pt>
              <c:pt idx="22">
                <c:v>2014</c:v>
              </c:pt>
            </c:numLit>
          </c:cat>
          <c:val>
            <c:numLit>
              <c:formatCode>General</c:formatCode>
              <c:ptCount val="23"/>
              <c:pt idx="0">
                <c:v>9.7958057395143516</c:v>
              </c:pt>
              <c:pt idx="1">
                <c:v>29.693390299070121</c:v>
              </c:pt>
              <c:pt idx="2">
                <c:v>21.063850402092822</c:v>
              </c:pt>
              <c:pt idx="3">
                <c:v>32.22088835534214</c:v>
              </c:pt>
              <c:pt idx="4">
                <c:v>8.2501059257914289</c:v>
              </c:pt>
              <c:pt idx="5">
                <c:v>35.657571013196133</c:v>
              </c:pt>
              <c:pt idx="6">
                <c:v>0.61827624582664331</c:v>
              </c:pt>
              <c:pt idx="7">
                <c:v>2.8224980541559086</c:v>
              </c:pt>
              <c:pt idx="8">
                <c:v>17.183266932270925</c:v>
              </c:pt>
              <c:pt idx="9">
                <c:v>-2.6348893346479496</c:v>
              </c:pt>
              <c:pt idx="10">
                <c:v>4.5813255115580542</c:v>
              </c:pt>
              <c:pt idx="11">
                <c:v>4.4407345575959933</c:v>
              </c:pt>
              <c:pt idx="12">
                <c:v>5.6457800511508838</c:v>
              </c:pt>
              <c:pt idx="13">
                <c:v>3.991405919021962</c:v>
              </c:pt>
              <c:pt idx="14">
                <c:v>8.5406663756729237</c:v>
              </c:pt>
              <c:pt idx="15">
                <c:v>7.6273458445040188</c:v>
              </c:pt>
              <c:pt idx="16">
                <c:v>15.608419479387226</c:v>
              </c:pt>
              <c:pt idx="17">
                <c:v>-16.698627480554183</c:v>
              </c:pt>
              <c:pt idx="18">
                <c:v>16.375675745583408</c:v>
              </c:pt>
              <c:pt idx="19">
                <c:v>17.980974395448079</c:v>
              </c:pt>
              <c:pt idx="20">
                <c:v>0.5821182321691154</c:v>
              </c:pt>
              <c:pt idx="21">
                <c:v>2.8469217658406931</c:v>
              </c:pt>
              <c:pt idx="22">
                <c:v>-3.9773451585292663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8CB-42FF-9A39-027068FAA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287360"/>
        <c:axId val="134288896"/>
      </c:lineChart>
      <c:catAx>
        <c:axId val="1342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288896"/>
        <c:crosses val="autoZero"/>
        <c:auto val="1"/>
        <c:lblAlgn val="ctr"/>
        <c:lblOffset val="100"/>
        <c:noMultiLvlLbl val="0"/>
      </c:catAx>
      <c:valAx>
        <c:axId val="13428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287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Clasificación Económica de las Exportaciones. Participación porcentual.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Tradicionales</c:v>
          </c:tx>
          <c:invertIfNegative val="0"/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37.543980682994132</c:v>
              </c:pt>
              <c:pt idx="1">
                <c:v>27.304714989444051</c:v>
              </c:pt>
              <c:pt idx="2">
                <c:v>28.646726545165635</c:v>
              </c:pt>
              <c:pt idx="3">
                <c:v>25.707883153261303</c:v>
              </c:pt>
              <c:pt idx="4">
                <c:v>25.459574957477592</c:v>
              </c:pt>
              <c:pt idx="5">
                <c:v>22.888440311568637</c:v>
              </c:pt>
              <c:pt idx="6">
                <c:v>24.690452244736459</c:v>
              </c:pt>
              <c:pt idx="7">
                <c:v>17.205626925345744</c:v>
              </c:pt>
              <c:pt idx="8">
                <c:v>12.239499296832356</c:v>
              </c:pt>
              <c:pt idx="9">
                <c:v>12.024193219370895</c:v>
              </c:pt>
              <c:pt idx="10">
                <c:v>7.1468977847305641</c:v>
              </c:pt>
              <c:pt idx="11">
                <c:v>5.3664855913217382</c:v>
              </c:pt>
              <c:pt idx="12">
                <c:v>5.2054960934003409</c:v>
              </c:pt>
              <c:pt idx="13">
                <c:v>5.0141922520592379</c:v>
              </c:pt>
              <c:pt idx="14">
                <c:v>6.7810469403373803</c:v>
              </c:pt>
              <c:pt idx="15">
                <c:v>7.0436997319034873</c:v>
              </c:pt>
              <c:pt idx="16">
                <c:v>6.4709618761754131</c:v>
              </c:pt>
              <c:pt idx="17">
                <c:v>7.2127608229119096</c:v>
              </c:pt>
              <c:pt idx="18">
                <c:v>8.2483853195347212</c:v>
              </c:pt>
              <c:pt idx="19">
                <c:v>7.6283994630204219</c:v>
              </c:pt>
              <c:pt idx="20">
                <c:v>11.252653927813162</c:v>
              </c:pt>
              <c:pt idx="21">
                <c:v>8.7513204522127417</c:v>
              </c:pt>
              <c:pt idx="22">
                <c:v>7.7381722026045834</c:v>
              </c:pt>
              <c:pt idx="23">
                <c:v>5.4702939313363652</c:v>
              </c:pt>
            </c:numLit>
          </c:val>
          <c:extLst>
            <c:ext xmlns:c16="http://schemas.microsoft.com/office/drawing/2014/chart" uri="{C3380CC4-5D6E-409C-BE32-E72D297353CC}">
              <c16:uniqueId val="{00000000-3CF7-4D00-868B-79F007F9CECB}"/>
            </c:ext>
          </c:extLst>
        </c:ser>
        <c:ser>
          <c:idx val="1"/>
          <c:order val="1"/>
          <c:tx>
            <c:v>No Tradicionales</c:v>
          </c:tx>
          <c:invertIfNegative val="0"/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43.588823732321487</c:v>
              </c:pt>
              <c:pt idx="1">
                <c:v>47.784507891826678</c:v>
              </c:pt>
              <c:pt idx="2">
                <c:v>43.243321803331099</c:v>
              </c:pt>
              <c:pt idx="3">
                <c:v>39.848739495798327</c:v>
              </c:pt>
              <c:pt idx="4">
                <c:v>35.400437027486731</c:v>
              </c:pt>
              <c:pt idx="5">
                <c:v>34.386061050006425</c:v>
              </c:pt>
              <c:pt idx="6">
                <c:v>31.823652581075962</c:v>
              </c:pt>
              <c:pt idx="7">
                <c:v>34.263780559743068</c:v>
              </c:pt>
              <c:pt idx="8">
                <c:v>34.637281032003088</c:v>
              </c:pt>
              <c:pt idx="9">
                <c:v>33.271796336338788</c:v>
              </c:pt>
              <c:pt idx="10">
                <c:v>35.227114003966818</c:v>
              </c:pt>
              <c:pt idx="11">
                <c:v>35.953082899564954</c:v>
              </c:pt>
              <c:pt idx="12">
                <c:v>34.915154537665757</c:v>
              </c:pt>
              <c:pt idx="13">
                <c:v>36.790311745374659</c:v>
              </c:pt>
              <c:pt idx="14">
                <c:v>47.36431649735632</c:v>
              </c:pt>
              <c:pt idx="15">
                <c:v>53.302144772117956</c:v>
              </c:pt>
              <c:pt idx="16">
                <c:v>61.817887434457162</c:v>
              </c:pt>
              <c:pt idx="17">
                <c:v>62.486748773992275</c:v>
              </c:pt>
              <c:pt idx="18">
                <c:v>67.301588943868353</c:v>
              </c:pt>
              <c:pt idx="19">
                <c:v>69.508405864101505</c:v>
              </c:pt>
              <c:pt idx="20">
                <c:v>68.616679571302356</c:v>
              </c:pt>
              <c:pt idx="21">
                <c:v>70.534062048143127</c:v>
              </c:pt>
              <c:pt idx="22">
                <c:v>71.169658483106275</c:v>
              </c:pt>
              <c:pt idx="23">
                <c:v>75.113889384105946</c:v>
              </c:pt>
            </c:numLit>
          </c:val>
          <c:extLst>
            <c:ext xmlns:c16="http://schemas.microsoft.com/office/drawing/2014/chart" uri="{C3380CC4-5D6E-409C-BE32-E72D297353CC}">
              <c16:uniqueId val="{00000001-3CF7-4D00-868B-79F007F9CECB}"/>
            </c:ext>
          </c:extLst>
        </c:ser>
        <c:ser>
          <c:idx val="2"/>
          <c:order val="2"/>
          <c:tx>
            <c:v>Maquila</c:v>
          </c:tx>
          <c:invertIfNegative val="0"/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18.87133494308382</c:v>
              </c:pt>
              <c:pt idx="1">
                <c:v>24.913290439328435</c:v>
              </c:pt>
              <c:pt idx="2">
                <c:v>28.108982743752968</c:v>
              </c:pt>
              <c:pt idx="3">
                <c:v>34.444977991196474</c:v>
              </c:pt>
              <c:pt idx="4">
                <c:v>39.139382713807528</c:v>
              </c:pt>
              <c:pt idx="5">
                <c:v>42.726057806829672</c:v>
              </c:pt>
              <c:pt idx="6">
                <c:v>43.484658631889609</c:v>
              </c:pt>
              <c:pt idx="7">
                <c:v>48.530592514911191</c:v>
              </c:pt>
              <c:pt idx="8">
                <c:v>53.122024485372911</c:v>
              </c:pt>
              <c:pt idx="9">
                <c:v>54.703330477472697</c:v>
              </c:pt>
              <c:pt idx="10">
                <c:v>57.62703578512167</c:v>
              </c:pt>
              <c:pt idx="11">
                <c:v>58.678762099049429</c:v>
              </c:pt>
              <c:pt idx="12">
                <c:v>59.879349368933909</c:v>
              </c:pt>
              <c:pt idx="13">
                <c:v>58.195193395912391</c:v>
              </c:pt>
              <c:pt idx="14">
                <c:v>45.85521855148712</c:v>
              </c:pt>
              <c:pt idx="15">
                <c:v>39.654959785522799</c:v>
              </c:pt>
              <c:pt idx="16">
                <c:v>31.711399783288289</c:v>
              </c:pt>
              <c:pt idx="17">
                <c:v>30.300059468916725</c:v>
              </c:pt>
              <c:pt idx="18">
                <c:v>24.449767077331359</c:v>
              </c:pt>
              <c:pt idx="19">
                <c:v>22.862972413118662</c:v>
              </c:pt>
              <c:pt idx="20">
                <c:v>20.130854889726592</c:v>
              </c:pt>
              <c:pt idx="21">
                <c:v>20.714992096016545</c:v>
              </c:pt>
              <c:pt idx="22">
                <c:v>21.092351427494357</c:v>
              </c:pt>
              <c:pt idx="23">
                <c:v>19.420747781954457</c:v>
              </c:pt>
            </c:numLit>
          </c:val>
          <c:extLst>
            <c:ext xmlns:c16="http://schemas.microsoft.com/office/drawing/2014/chart" uri="{C3380CC4-5D6E-409C-BE32-E72D297353CC}">
              <c16:uniqueId val="{00000002-3CF7-4D00-868B-79F007F9C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218880"/>
        <c:axId val="134220416"/>
      </c:barChart>
      <c:catAx>
        <c:axId val="1342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220416"/>
        <c:crosses val="autoZero"/>
        <c:auto val="1"/>
        <c:lblAlgn val="ctr"/>
        <c:lblOffset val="100"/>
        <c:noMultiLvlLbl val="0"/>
      </c:catAx>
      <c:valAx>
        <c:axId val="1342204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218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 Salvador. Clasificación Económica de las Importaciones. Distribución porcentual.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Bienes de consumo</c:v>
          </c:tx>
          <c:invertIfNegative val="0"/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24.582866187429929</c:v>
              </c:pt>
              <c:pt idx="1">
                <c:v>26.369792846128131</c:v>
              </c:pt>
              <c:pt idx="2">
                <c:v>24.339181886426474</c:v>
              </c:pt>
              <c:pt idx="3">
                <c:v>23.557528034044669</c:v>
              </c:pt>
              <c:pt idx="4">
                <c:v>23.987732641266867</c:v>
              </c:pt>
              <c:pt idx="5">
                <c:v>24.482529552001594</c:v>
              </c:pt>
              <c:pt idx="6">
                <c:v>24.301154527172649</c:v>
              </c:pt>
              <c:pt idx="7">
                <c:v>23.390019304143589</c:v>
              </c:pt>
              <c:pt idx="8">
                <c:v>24.474629584856629</c:v>
              </c:pt>
              <c:pt idx="9">
                <c:v>24.660640342421331</c:v>
              </c:pt>
              <c:pt idx="10">
                <c:v>25.288405874945546</c:v>
              </c:pt>
              <c:pt idx="11">
                <c:v>26.278583070528221</c:v>
              </c:pt>
              <c:pt idx="12">
                <c:v>27.644166853484453</c:v>
              </c:pt>
              <c:pt idx="13">
                <c:v>28.261175269753338</c:v>
              </c:pt>
              <c:pt idx="14">
                <c:v>32.603089376925716</c:v>
              </c:pt>
              <c:pt idx="15">
                <c:v>32.574529864762852</c:v>
              </c:pt>
              <c:pt idx="16">
                <c:v>33.685992238632011</c:v>
              </c:pt>
              <c:pt idx="17">
                <c:v>31.737163705848737</c:v>
              </c:pt>
              <c:pt idx="18">
                <c:v>37.486434132337344</c:v>
              </c:pt>
              <c:pt idx="19">
                <c:v>36.401355961203265</c:v>
              </c:pt>
              <c:pt idx="20">
                <c:v>35.288739737327781</c:v>
              </c:pt>
              <c:pt idx="21">
                <c:v>35.737104030493128</c:v>
              </c:pt>
              <c:pt idx="22">
                <c:v>36.417454592715337</c:v>
              </c:pt>
              <c:pt idx="23">
                <c:v>37.557465387597084</c:v>
              </c:pt>
            </c:numLit>
          </c:val>
          <c:extLst>
            <c:ext xmlns:c16="http://schemas.microsoft.com/office/drawing/2014/chart" uri="{C3380CC4-5D6E-409C-BE32-E72D297353CC}">
              <c16:uniqueId val="{00000000-533B-41F3-9BF0-D358B8883BE5}"/>
            </c:ext>
          </c:extLst>
        </c:ser>
        <c:ser>
          <c:idx val="1"/>
          <c:order val="1"/>
          <c:tx>
            <c:v>Bienes Intermedios</c:v>
          </c:tx>
          <c:invertIfNegative val="0"/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46.823188023478203</c:v>
              </c:pt>
              <c:pt idx="1">
                <c:v>41.969956757572817</c:v>
              </c:pt>
              <c:pt idx="2">
                <c:v>39.066251999123416</c:v>
              </c:pt>
              <c:pt idx="3">
                <c:v>37.964774951076322</c:v>
              </c:pt>
              <c:pt idx="4">
                <c:v>36.392963990916627</c:v>
              </c:pt>
              <c:pt idx="5">
                <c:v>37.425809575841868</c:v>
              </c:pt>
              <c:pt idx="6">
                <c:v>35.197722459466036</c:v>
              </c:pt>
              <c:pt idx="7">
                <c:v>34.082649959930045</c:v>
              </c:pt>
              <c:pt idx="8">
                <c:v>31.889526293552933</c:v>
              </c:pt>
              <c:pt idx="9">
                <c:v>32.391593863738791</c:v>
              </c:pt>
              <c:pt idx="10">
                <c:v>33.352033214171321</c:v>
              </c:pt>
              <c:pt idx="11">
                <c:v>31.782927793690753</c:v>
              </c:pt>
              <c:pt idx="12">
                <c:v>31.974168747729948</c:v>
              </c:pt>
              <c:pt idx="13">
                <c:v>32.908880332062452</c:v>
              </c:pt>
              <c:pt idx="14">
                <c:v>35.914373915061226</c:v>
              </c:pt>
              <c:pt idx="15">
                <c:v>37.695326086676474</c:v>
              </c:pt>
              <c:pt idx="16">
                <c:v>39.618801874246785</c:v>
              </c:pt>
              <c:pt idx="17">
                <c:v>43.599550606202897</c:v>
              </c:pt>
              <c:pt idx="18">
                <c:v>40.200563247999774</c:v>
              </c:pt>
              <c:pt idx="19">
                <c:v>43.397055905477202</c:v>
              </c:pt>
              <c:pt idx="20">
                <c:v>45.405042495817661</c:v>
              </c:pt>
              <c:pt idx="21">
                <c:v>44.842245845945378</c:v>
              </c:pt>
              <c:pt idx="22">
                <c:v>42.885178635251741</c:v>
              </c:pt>
              <c:pt idx="23">
                <c:v>42.43815901491984</c:v>
              </c:pt>
            </c:numLit>
          </c:val>
          <c:extLst>
            <c:ext xmlns:c16="http://schemas.microsoft.com/office/drawing/2014/chart" uri="{C3380CC4-5D6E-409C-BE32-E72D297353CC}">
              <c16:uniqueId val="{00000001-533B-41F3-9BF0-D358B8883BE5}"/>
            </c:ext>
          </c:extLst>
        </c:ser>
        <c:ser>
          <c:idx val="2"/>
          <c:order val="2"/>
          <c:tx>
            <c:v>Bienes de Capital</c:v>
          </c:tx>
          <c:invertIfNegative val="0"/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21.31965969794895</c:v>
              </c:pt>
              <c:pt idx="1">
                <c:v>23.241456655128164</c:v>
              </c:pt>
              <c:pt idx="2">
                <c:v>26.339004704642626</c:v>
              </c:pt>
              <c:pt idx="3">
                <c:v>25.976920448544718</c:v>
              </c:pt>
              <c:pt idx="4">
                <c:v>25.410614088839228</c:v>
              </c:pt>
              <c:pt idx="5">
                <c:v>21.000235919340422</c:v>
              </c:pt>
              <c:pt idx="6">
                <c:v>20.099402038783353</c:v>
              </c:pt>
              <c:pt idx="7">
                <c:v>21.187431641658645</c:v>
              </c:pt>
              <c:pt idx="8">
                <c:v>20.320509532985078</c:v>
              </c:pt>
              <c:pt idx="9">
                <c:v>19.652243502300802</c:v>
              </c:pt>
              <c:pt idx="10">
                <c:v>18.271573992842328</c:v>
              </c:pt>
              <c:pt idx="11">
                <c:v>17.200474495848162</c:v>
              </c:pt>
              <c:pt idx="12">
                <c:v>16.412507581326562</c:v>
              </c:pt>
              <c:pt idx="13">
                <c:v>15.790504872071581</c:v>
              </c:pt>
              <c:pt idx="14">
                <c:v>15.205444446728952</c:v>
              </c:pt>
              <c:pt idx="15">
                <c:v>15.930364076231601</c:v>
              </c:pt>
              <c:pt idx="16">
                <c:v>15.91465896349572</c:v>
              </c:pt>
              <c:pt idx="17">
                <c:v>14.023897727261152</c:v>
              </c:pt>
              <c:pt idx="18">
                <c:v>14.058129486974719</c:v>
              </c:pt>
              <c:pt idx="19">
                <c:v>12.911336154093849</c:v>
              </c:pt>
              <c:pt idx="20">
                <c:v>12.915637597834714</c:v>
              </c:pt>
              <c:pt idx="21">
                <c:v>12.429360356013083</c:v>
              </c:pt>
              <c:pt idx="22">
                <c:v>13.713023175933795</c:v>
              </c:pt>
              <c:pt idx="23">
                <c:v>13.5526522303657</c:v>
              </c:pt>
            </c:numLit>
          </c:val>
          <c:extLst>
            <c:ext xmlns:c16="http://schemas.microsoft.com/office/drawing/2014/chart" uri="{C3380CC4-5D6E-409C-BE32-E72D297353CC}">
              <c16:uniqueId val="{00000002-533B-41F3-9BF0-D358B8883BE5}"/>
            </c:ext>
          </c:extLst>
        </c:ser>
        <c:ser>
          <c:idx val="3"/>
          <c:order val="3"/>
          <c:tx>
            <c:v>Maquila</c:v>
          </c:tx>
          <c:invertIfNegative val="0"/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7.2769240915386124</c:v>
              </c:pt>
              <c:pt idx="1">
                <c:v>8.4187937411708891</c:v>
              </c:pt>
              <c:pt idx="2">
                <c:v>10.256493945511936</c:v>
              </c:pt>
              <c:pt idx="3">
                <c:v>12.501164849501443</c:v>
              </c:pt>
              <c:pt idx="4">
                <c:v>14.207487774693917</c:v>
              </c:pt>
              <c:pt idx="5">
                <c:v>17.091735373000898</c:v>
              </c:pt>
              <c:pt idx="6">
                <c:v>20.401186842182579</c:v>
              </c:pt>
              <c:pt idx="7">
                <c:v>21.340403118904451</c:v>
              </c:pt>
              <c:pt idx="8">
                <c:v>23.315334588605356</c:v>
              </c:pt>
              <c:pt idx="9">
                <c:v>23.294916021494299</c:v>
              </c:pt>
              <c:pt idx="10">
                <c:v>23.088384787845879</c:v>
              </c:pt>
              <c:pt idx="11">
                <c:v>24.738400408915126</c:v>
              </c:pt>
              <c:pt idx="12">
                <c:v>23.968983033469058</c:v>
              </c:pt>
              <c:pt idx="13">
                <c:v>23.039755535295857</c:v>
              </c:pt>
              <c:pt idx="14">
                <c:v>16.277239122708593</c:v>
              </c:pt>
              <c:pt idx="15">
                <c:v>13.799779972329073</c:v>
              </c:pt>
              <c:pt idx="16">
                <c:v>10.781113777845295</c:v>
              </c:pt>
              <c:pt idx="17">
                <c:v>10.639286103525585</c:v>
              </c:pt>
              <c:pt idx="18">
                <c:v>8.2548731326881768</c:v>
              </c:pt>
              <c:pt idx="19">
                <c:v>7.2902519792257054</c:v>
              </c:pt>
              <c:pt idx="20">
                <c:v>6.3904798128558244</c:v>
              </c:pt>
              <c:pt idx="21">
                <c:v>6.9912897675484125</c:v>
              </c:pt>
              <c:pt idx="22">
                <c:v>6.9845292635038234</c:v>
              </c:pt>
              <c:pt idx="23">
                <c:v>6.4518184888018011</c:v>
              </c:pt>
            </c:numLit>
          </c:val>
          <c:extLst>
            <c:ext xmlns:c16="http://schemas.microsoft.com/office/drawing/2014/chart" uri="{C3380CC4-5D6E-409C-BE32-E72D297353CC}">
              <c16:uniqueId val="{00000003-533B-41F3-9BF0-D358B8883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621440"/>
        <c:axId val="134627328"/>
      </c:barChart>
      <c:catAx>
        <c:axId val="13462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627328"/>
        <c:crosses val="autoZero"/>
        <c:auto val="1"/>
        <c:lblAlgn val="ctr"/>
        <c:lblOffset val="100"/>
        <c:noMultiLvlLbl val="0"/>
      </c:catAx>
      <c:valAx>
        <c:axId val="1346273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6214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 Salvador. Clasificación Económica de las Importaciones. Millones de US dólares.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Bienes de Consumo</c:v>
          </c:tx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372.75000000000006</c:v>
              </c:pt>
              <c:pt idx="1">
                <c:v>489.06999999999994</c:v>
              </c:pt>
              <c:pt idx="2">
                <c:v>522</c:v>
              </c:pt>
              <c:pt idx="3">
                <c:v>606.71</c:v>
              </c:pt>
              <c:pt idx="4">
                <c:v>798.59</c:v>
              </c:pt>
              <c:pt idx="5">
                <c:v>788.69</c:v>
              </c:pt>
              <c:pt idx="6">
                <c:v>909.92999999999984</c:v>
              </c:pt>
              <c:pt idx="7">
                <c:v>928.13000000000011</c:v>
              </c:pt>
              <c:pt idx="8">
                <c:v>1002.17</c:v>
              </c:pt>
              <c:pt idx="9">
                <c:v>1220.2800000000002</c:v>
              </c:pt>
              <c:pt idx="10">
                <c:v>1271.19</c:v>
              </c:pt>
              <c:pt idx="11">
                <c:v>1362.4000000000003</c:v>
              </c:pt>
              <c:pt idx="12">
                <c:v>1590.72</c:v>
              </c:pt>
              <c:pt idx="13">
                <c:v>1788.6299999999999</c:v>
              </c:pt>
              <c:pt idx="14">
                <c:v>2219.9899999999998</c:v>
              </c:pt>
              <c:pt idx="15">
                <c:v>2528.65</c:v>
              </c:pt>
              <c:pt idx="16">
                <c:v>2971.3099999999995</c:v>
              </c:pt>
              <c:pt idx="17">
                <c:v>3115.85</c:v>
              </c:pt>
              <c:pt idx="18">
                <c:v>2746.02</c:v>
              </c:pt>
              <c:pt idx="19">
                <c:v>3063.6</c:v>
              </c:pt>
              <c:pt idx="20">
                <c:v>3516.3500000000004</c:v>
              </c:pt>
              <c:pt idx="21">
                <c:v>3665.9300000000003</c:v>
              </c:pt>
              <c:pt idx="22">
                <c:v>3922.8699999999994</c:v>
              </c:pt>
              <c:pt idx="23">
                <c:v>3948.3599999999997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C6-4604-9BEA-AC1F744D1908}"/>
            </c:ext>
          </c:extLst>
        </c:ser>
        <c:ser>
          <c:idx val="1"/>
          <c:order val="1"/>
          <c:tx>
            <c:v>Bienes Intermedios</c:v>
          </c:tx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709.98</c:v>
              </c:pt>
              <c:pt idx="1">
                <c:v>778.39999999999986</c:v>
              </c:pt>
              <c:pt idx="2">
                <c:v>837.85</c:v>
              </c:pt>
              <c:pt idx="3">
                <c:v>977.76</c:v>
              </c:pt>
              <c:pt idx="4">
                <c:v>1211.58</c:v>
              </c:pt>
              <c:pt idx="5">
                <c:v>1205.6500000000001</c:v>
              </c:pt>
              <c:pt idx="6">
                <c:v>1317.94</c:v>
              </c:pt>
              <c:pt idx="7">
                <c:v>1352.42</c:v>
              </c:pt>
              <c:pt idx="8">
                <c:v>1305.79</c:v>
              </c:pt>
              <c:pt idx="9">
                <c:v>1602.8299999999997</c:v>
              </c:pt>
              <c:pt idx="10">
                <c:v>1676.5299999999997</c:v>
              </c:pt>
              <c:pt idx="11">
                <c:v>1647.7700000000002</c:v>
              </c:pt>
              <c:pt idx="12">
                <c:v>1839.88</c:v>
              </c:pt>
              <c:pt idx="13">
                <c:v>2082.7800000000002</c:v>
              </c:pt>
              <c:pt idx="14">
                <c:v>2445.46</c:v>
              </c:pt>
              <c:pt idx="15">
                <c:v>2926.16</c:v>
              </c:pt>
              <c:pt idx="16">
                <c:v>3494.6199999999994</c:v>
              </c:pt>
              <c:pt idx="17">
                <c:v>4280.46</c:v>
              </c:pt>
              <c:pt idx="18">
                <c:v>2944.8400000000006</c:v>
              </c:pt>
              <c:pt idx="19">
                <c:v>3652.37</c:v>
              </c:pt>
              <c:pt idx="20">
                <c:v>4524.3900000000003</c:v>
              </c:pt>
              <c:pt idx="21">
                <c:v>4599.9399999999996</c:v>
              </c:pt>
              <c:pt idx="22">
                <c:v>4619.57</c:v>
              </c:pt>
              <c:pt idx="23">
                <c:v>4461.46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C6-4604-9BEA-AC1F744D1908}"/>
            </c:ext>
          </c:extLst>
        </c:ser>
        <c:ser>
          <c:idx val="2"/>
          <c:order val="2"/>
          <c:tx>
            <c:v>Bienes de Capital</c:v>
          </c:tx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323.27</c:v>
              </c:pt>
              <c:pt idx="1">
                <c:v>431.04999999999995</c:v>
              </c:pt>
              <c:pt idx="2">
                <c:v>564.89</c:v>
              </c:pt>
              <c:pt idx="3">
                <c:v>669.02</c:v>
              </c:pt>
              <c:pt idx="4">
                <c:v>845.96</c:v>
              </c:pt>
              <c:pt idx="5">
                <c:v>676.51</c:v>
              </c:pt>
              <c:pt idx="6">
                <c:v>752.59999999999991</c:v>
              </c:pt>
              <c:pt idx="7">
                <c:v>840.73</c:v>
              </c:pt>
              <c:pt idx="8">
                <c:v>832.06999999999994</c:v>
              </c:pt>
              <c:pt idx="9">
                <c:v>972.45</c:v>
              </c:pt>
              <c:pt idx="10">
                <c:v>918.47000000000014</c:v>
              </c:pt>
              <c:pt idx="11">
                <c:v>891.75</c:v>
              </c:pt>
              <c:pt idx="12">
                <c:v>944.42</c:v>
              </c:pt>
              <c:pt idx="13">
                <c:v>999.37</c:v>
              </c:pt>
              <c:pt idx="14">
                <c:v>1035.3599999999999</c:v>
              </c:pt>
              <c:pt idx="15">
                <c:v>1236.6199999999999</c:v>
              </c:pt>
              <c:pt idx="16">
                <c:v>1403.77</c:v>
              </c:pt>
              <c:pt idx="17">
                <c:v>1376.8200000000002</c:v>
              </c:pt>
              <c:pt idx="18">
                <c:v>1029.81</c:v>
              </c:pt>
              <c:pt idx="19">
                <c:v>1086.6400000000001</c:v>
              </c:pt>
              <c:pt idx="20">
                <c:v>1286.98</c:v>
              </c:pt>
              <c:pt idx="21">
                <c:v>1275.01</c:v>
              </c:pt>
              <c:pt idx="22">
                <c:v>1477.16</c:v>
              </c:pt>
              <c:pt idx="23">
                <c:v>1424.7700000000002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C6-4604-9BEA-AC1F744D1908}"/>
            </c:ext>
          </c:extLst>
        </c:ser>
        <c:ser>
          <c:idx val="3"/>
          <c:order val="3"/>
          <c:tx>
            <c:v>Maquila</c:v>
          </c:tx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110.34</c:v>
              </c:pt>
              <c:pt idx="1">
                <c:v>156.13999999999999</c:v>
              </c:pt>
              <c:pt idx="2">
                <c:v>219.96999999999997</c:v>
              </c:pt>
              <c:pt idx="3">
                <c:v>321.95999999999998</c:v>
              </c:pt>
              <c:pt idx="4">
                <c:v>472.99</c:v>
              </c:pt>
              <c:pt idx="5">
                <c:v>550.6</c:v>
              </c:pt>
              <c:pt idx="6">
                <c:v>763.90000000000009</c:v>
              </c:pt>
              <c:pt idx="7">
                <c:v>846.8</c:v>
              </c:pt>
              <c:pt idx="8">
                <c:v>954.70000000000016</c:v>
              </c:pt>
              <c:pt idx="9">
                <c:v>1152.7</c:v>
              </c:pt>
              <c:pt idx="10">
                <c:v>1160.6000000000001</c:v>
              </c:pt>
              <c:pt idx="11">
                <c:v>1282.5500000000002</c:v>
              </c:pt>
              <c:pt idx="12">
                <c:v>1379.2400000000002</c:v>
              </c:pt>
              <c:pt idx="13">
                <c:v>1458.17</c:v>
              </c:pt>
              <c:pt idx="14">
                <c:v>1108.3399999999999</c:v>
              </c:pt>
              <c:pt idx="15">
                <c:v>1071.23</c:v>
              </c:pt>
              <c:pt idx="16">
                <c:v>950.96</c:v>
              </c:pt>
              <c:pt idx="17">
                <c:v>1044.5300000000002</c:v>
              </c:pt>
              <c:pt idx="18">
                <c:v>604.69999999999993</c:v>
              </c:pt>
              <c:pt idx="19">
                <c:v>613.55999999999995</c:v>
              </c:pt>
              <c:pt idx="20">
                <c:v>636.78</c:v>
              </c:pt>
              <c:pt idx="21">
                <c:v>717.17</c:v>
              </c:pt>
              <c:pt idx="22">
                <c:v>752.37</c:v>
              </c:pt>
              <c:pt idx="23">
                <c:v>678.2700000000001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C6-4604-9BEA-AC1F744D1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24832"/>
        <c:axId val="134434816"/>
      </c:lineChart>
      <c:catAx>
        <c:axId val="1344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434816"/>
        <c:crosses val="autoZero"/>
        <c:auto val="1"/>
        <c:lblAlgn val="ctr"/>
        <c:lblOffset val="100"/>
        <c:noMultiLvlLbl val="0"/>
      </c:catAx>
      <c:valAx>
        <c:axId val="13443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424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SV" sz="1400"/>
              <a:t>Tasa de crecimiento del PIB Estados Unidos  y la zona euro (2001-2014)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USA</c:v>
          </c:tx>
          <c:marker>
            <c:symbol val="diamond"/>
            <c:size val="6"/>
          </c:marker>
          <c:cat>
            <c:numLit>
              <c:formatCode>General</c:formatCode>
              <c:ptCount val="14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</c:numLit>
          </c:cat>
          <c:val>
            <c:numLit>
              <c:formatCode>General</c:formatCode>
              <c:ptCount val="14"/>
              <c:pt idx="0">
                <c:v>2.1504378914819711</c:v>
              </c:pt>
              <c:pt idx="1">
                <c:v>1.0068687639572147</c:v>
              </c:pt>
              <c:pt idx="2">
                <c:v>0.70381147519688625</c:v>
              </c:pt>
              <c:pt idx="3">
                <c:v>2.2753307160896128</c:v>
              </c:pt>
              <c:pt idx="4">
                <c:v>1.6973326791559913</c:v>
              </c:pt>
              <c:pt idx="5">
                <c:v>3.2474334196429595</c:v>
              </c:pt>
              <c:pt idx="6">
                <c:v>3.0551033688922047</c:v>
              </c:pt>
              <c:pt idx="7">
                <c:v>0.47753660699770251</c:v>
              </c:pt>
              <c:pt idx="8">
                <c:v>-4.5426044633364455</c:v>
              </c:pt>
              <c:pt idx="9">
                <c:v>2.0971425024346928</c:v>
              </c:pt>
              <c:pt idx="10">
                <c:v>1.6310589315371402</c:v>
              </c:pt>
              <c:pt idx="11">
                <c:v>-0.85937871269592847</c:v>
              </c:pt>
              <c:pt idx="12">
                <c:v>-0.29610686504297234</c:v>
              </c:pt>
              <c:pt idx="13">
                <c:v>0.88776755490333414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41B-43DB-88BA-B33DC0034575}"/>
            </c:ext>
          </c:extLst>
        </c:ser>
        <c:ser>
          <c:idx val="2"/>
          <c:order val="1"/>
          <c:tx>
            <c:v>EMU</c:v>
          </c:tx>
          <c:marker>
            <c:symbol val="square"/>
            <c:size val="6"/>
          </c:marker>
          <c:cat>
            <c:numLit>
              <c:formatCode>General</c:formatCode>
              <c:ptCount val="14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</c:numLit>
          </c:cat>
          <c:val>
            <c:numLit>
              <c:formatCode>General</c:formatCode>
              <c:ptCount val="14"/>
              <c:pt idx="0">
                <c:v>0.97598183393212423</c:v>
              </c:pt>
              <c:pt idx="1">
                <c:v>1.7861276874555188</c:v>
              </c:pt>
              <c:pt idx="2">
                <c:v>2.8067759564809336</c:v>
              </c:pt>
              <c:pt idx="3">
                <c:v>3.7857428496944436</c:v>
              </c:pt>
              <c:pt idx="4">
                <c:v>3.3452160633487722</c:v>
              </c:pt>
              <c:pt idx="5">
                <c:v>2.6666258261220008</c:v>
              </c:pt>
              <c:pt idx="6">
                <c:v>1.7785702396528933</c:v>
              </c:pt>
              <c:pt idx="7">
                <c:v>-0.29162145869395317</c:v>
              </c:pt>
              <c:pt idx="8">
                <c:v>-2.7755295741680754</c:v>
              </c:pt>
              <c:pt idx="9">
                <c:v>2.5319206161631485</c:v>
              </c:pt>
              <c:pt idx="10">
                <c:v>1.6014546724713909</c:v>
              </c:pt>
              <c:pt idx="11">
                <c:v>2.3210844597760598</c:v>
              </c:pt>
              <c:pt idx="12">
                <c:v>2.2193080253357493</c:v>
              </c:pt>
              <c:pt idx="13">
                <c:v>2.388199999999685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41B-43DB-88BA-B33DC0034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00736"/>
        <c:axId val="99702272"/>
      </c:lineChart>
      <c:catAx>
        <c:axId val="9970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99702272"/>
        <c:crosses val="autoZero"/>
        <c:auto val="1"/>
        <c:lblAlgn val="ctr"/>
        <c:lblOffset val="100"/>
        <c:noMultiLvlLbl val="0"/>
      </c:catAx>
      <c:valAx>
        <c:axId val="99702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SV"/>
                  <a:t>Tasa de crecimiento del PIB</a:t>
                </a:r>
              </a:p>
            </c:rich>
          </c:tx>
          <c:layout>
            <c:manualLayout>
              <c:xMode val="edge"/>
              <c:yMode val="edge"/>
              <c:x val="2.5791245791245792E-2"/>
              <c:y val="0.28719825205095434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997007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El Salvador: Ingresos de remesas familiares. Millones de US dólares y porcentaje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Ingresos de remesas familiares</c:v>
          </c:tx>
          <c:invertIfNegative val="0"/>
          <c:cat>
            <c:numLit>
              <c:formatCode>General</c:formatCode>
              <c:ptCount val="23"/>
              <c:pt idx="0">
                <c:v>1992</c:v>
              </c:pt>
              <c:pt idx="1">
                <c:v>1993</c:v>
              </c:pt>
              <c:pt idx="2">
                <c:v>1994</c:v>
              </c:pt>
              <c:pt idx="3">
                <c:v>1995</c:v>
              </c:pt>
              <c:pt idx="4">
                <c:v>1996</c:v>
              </c:pt>
              <c:pt idx="5">
                <c:v>1997</c:v>
              </c:pt>
              <c:pt idx="6">
                <c:v>1998</c:v>
              </c:pt>
              <c:pt idx="7">
                <c:v>1999</c:v>
              </c:pt>
              <c:pt idx="8">
                <c:v>2000</c:v>
              </c:pt>
              <c:pt idx="9">
                <c:v>2001</c:v>
              </c:pt>
              <c:pt idx="10">
                <c:v>2002</c:v>
              </c:pt>
              <c:pt idx="11">
                <c:v>2003</c:v>
              </c:pt>
              <c:pt idx="12">
                <c:v>2004</c:v>
              </c:pt>
              <c:pt idx="13">
                <c:v>2005</c:v>
              </c:pt>
              <c:pt idx="14">
                <c:v>2006</c:v>
              </c:pt>
              <c:pt idx="15">
                <c:v>2007</c:v>
              </c:pt>
              <c:pt idx="16">
                <c:v>2008</c:v>
              </c:pt>
              <c:pt idx="17">
                <c:v>2009</c:v>
              </c:pt>
              <c:pt idx="18">
                <c:v>2010</c:v>
              </c:pt>
              <c:pt idx="19">
                <c:v>2011</c:v>
              </c:pt>
              <c:pt idx="20">
                <c:v>2012</c:v>
              </c:pt>
              <c:pt idx="21">
                <c:v>2013</c:v>
              </c:pt>
              <c:pt idx="22">
                <c:v>2014</c:v>
              </c:pt>
            </c:numLit>
          </c:cat>
          <c:val>
            <c:numLit>
              <c:formatCode>General</c:formatCode>
              <c:ptCount val="23"/>
              <c:pt idx="0">
                <c:v>858.3</c:v>
              </c:pt>
              <c:pt idx="1">
                <c:v>864.1</c:v>
              </c:pt>
              <c:pt idx="2">
                <c:v>962.5</c:v>
              </c:pt>
              <c:pt idx="3">
                <c:v>1061.4000000000001</c:v>
              </c:pt>
              <c:pt idx="4">
                <c:v>1086.5</c:v>
              </c:pt>
              <c:pt idx="5">
                <c:v>1199.5</c:v>
              </c:pt>
              <c:pt idx="6">
                <c:v>1338.3</c:v>
              </c:pt>
              <c:pt idx="7">
                <c:v>1373.8</c:v>
              </c:pt>
              <c:pt idx="8">
                <c:v>1750.7</c:v>
              </c:pt>
              <c:pt idx="9">
                <c:v>1910.5</c:v>
              </c:pt>
              <c:pt idx="10">
                <c:v>1935.2</c:v>
              </c:pt>
              <c:pt idx="11">
                <c:v>2105.3000000000002</c:v>
              </c:pt>
              <c:pt idx="12">
                <c:v>2547.6</c:v>
              </c:pt>
              <c:pt idx="13">
                <c:v>3017.1</c:v>
              </c:pt>
              <c:pt idx="14">
                <c:v>3470.9</c:v>
              </c:pt>
              <c:pt idx="15">
                <c:v>3695.2</c:v>
              </c:pt>
              <c:pt idx="16">
                <c:v>3742.1</c:v>
              </c:pt>
              <c:pt idx="17">
                <c:v>3387.1</c:v>
              </c:pt>
              <c:pt idx="18">
                <c:v>3455.4</c:v>
              </c:pt>
              <c:pt idx="19">
                <c:v>3627.7</c:v>
              </c:pt>
              <c:pt idx="20">
                <c:v>3860.8</c:v>
              </c:pt>
              <c:pt idx="21">
                <c:v>3940.2</c:v>
              </c:pt>
              <c:pt idx="22">
                <c:v>4154.2</c:v>
              </c:pt>
            </c:numLit>
          </c:val>
          <c:extLst>
            <c:ext xmlns:c16="http://schemas.microsoft.com/office/drawing/2014/chart" uri="{C3380CC4-5D6E-409C-BE32-E72D297353CC}">
              <c16:uniqueId val="{00000000-5718-4A4A-B9B1-DA408A91E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21600"/>
        <c:axId val="134523520"/>
      </c:barChart>
      <c:lineChart>
        <c:grouping val="standard"/>
        <c:varyColors val="0"/>
        <c:ser>
          <c:idx val="1"/>
          <c:order val="1"/>
          <c:tx>
            <c:v>Crecimiento de remesas</c:v>
          </c:tx>
          <c:marker>
            <c:symbol val="none"/>
          </c:marker>
          <c:val>
            <c:numLit>
              <c:formatCode>General</c:formatCode>
              <c:ptCount val="23"/>
              <c:pt idx="0">
                <c:v>8.6318187571193423</c:v>
              </c:pt>
              <c:pt idx="1">
                <c:v>0.67575439822906547</c:v>
              </c:pt>
              <c:pt idx="2">
                <c:v>11.387570882999649</c:v>
              </c:pt>
              <c:pt idx="3">
                <c:v>10.275324675324685</c:v>
              </c:pt>
              <c:pt idx="4">
                <c:v>2.3648012059543912</c:v>
              </c:pt>
              <c:pt idx="5">
                <c:v>10.400368154624942</c:v>
              </c:pt>
              <c:pt idx="6">
                <c:v>11.571488120050017</c:v>
              </c:pt>
              <c:pt idx="7">
                <c:v>2.6526189942464322</c:v>
              </c:pt>
              <c:pt idx="8">
                <c:v>27.434852234677543</c:v>
              </c:pt>
              <c:pt idx="9">
                <c:v>9.1277774604443902</c:v>
              </c:pt>
              <c:pt idx="10">
                <c:v>1.2928552734886178</c:v>
              </c:pt>
              <c:pt idx="11">
                <c:v>8.7897891690781389</c:v>
              </c:pt>
              <c:pt idx="12">
                <c:v>21.008882344558955</c:v>
              </c:pt>
              <c:pt idx="13">
                <c:v>18.429109750353273</c:v>
              </c:pt>
              <c:pt idx="14">
                <c:v>15.040933346591103</c:v>
              </c:pt>
              <c:pt idx="15">
                <c:v>6.4623008441614491</c:v>
              </c:pt>
              <c:pt idx="16">
                <c:v>1.2692141156094416</c:v>
              </c:pt>
              <c:pt idx="17">
                <c:v>-9.4866518799604513</c:v>
              </c:pt>
              <c:pt idx="18">
                <c:v>2.01647427002451</c:v>
              </c:pt>
              <c:pt idx="19">
                <c:v>4.9863981015222469</c:v>
              </c:pt>
              <c:pt idx="20">
                <c:v>6.4255588940651194</c:v>
              </c:pt>
              <c:pt idx="21">
                <c:v>2.0565685868213746</c:v>
              </c:pt>
              <c:pt idx="22">
                <c:v>5.4311963859702557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18-4A4A-B9B1-DA408A91E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31712"/>
        <c:axId val="134529792"/>
      </c:lineChart>
      <c:catAx>
        <c:axId val="13452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año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523520"/>
        <c:crosses val="autoZero"/>
        <c:auto val="1"/>
        <c:lblAlgn val="ctr"/>
        <c:lblOffset val="100"/>
        <c:noMultiLvlLbl val="0"/>
      </c:catAx>
      <c:valAx>
        <c:axId val="134523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Millones de US dólares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521600"/>
        <c:crosses val="autoZero"/>
        <c:crossBetween val="between"/>
      </c:valAx>
      <c:valAx>
        <c:axId val="13452979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Porcentaje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531712"/>
        <c:crosses val="max"/>
        <c:crossBetween val="between"/>
      </c:valAx>
      <c:catAx>
        <c:axId val="134531712"/>
        <c:scaling>
          <c:orientation val="minMax"/>
        </c:scaling>
        <c:delete val="1"/>
        <c:axPos val="b"/>
        <c:majorTickMark val="out"/>
        <c:minorTickMark val="none"/>
        <c:tickLblPos val="nextTo"/>
        <c:crossAx val="13452979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El Salvador: Inversión Extranjera Directa como porcentaje de: PIB, Formación Bruta de Capital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IED/Formación Bruta de Capital Fijo</c:v>
          </c:tx>
          <c:cat>
            <c:numLit>
              <c:formatCode>General</c:formatCode>
              <c:ptCount val="16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  <c:pt idx="8">
                <c:v>2007</c:v>
              </c:pt>
              <c:pt idx="9">
                <c:v>2008</c:v>
              </c:pt>
              <c:pt idx="10">
                <c:v>2009</c:v>
              </c:pt>
              <c:pt idx="11">
                <c:v>2010</c:v>
              </c:pt>
              <c:pt idx="12">
                <c:v>2011</c:v>
              </c:pt>
              <c:pt idx="13">
                <c:v>2012</c:v>
              </c:pt>
              <c:pt idx="14">
                <c:v>2013</c:v>
              </c:pt>
              <c:pt idx="15">
                <c:v>2014</c:v>
              </c:pt>
            </c:numLit>
          </c:cat>
          <c:val>
            <c:numLit>
              <c:formatCode>General</c:formatCode>
              <c:ptCount val="16"/>
              <c:pt idx="0">
                <c:v>10.777528089887641</c:v>
              </c:pt>
              <c:pt idx="1">
                <c:v>7.7967625899280577</c:v>
              </c:pt>
              <c:pt idx="2">
                <c:v>12.295266170502465</c:v>
              </c:pt>
              <c:pt idx="3">
                <c:v>19.803639947603621</c:v>
              </c:pt>
              <c:pt idx="4">
                <c:v>5.6441752000414223</c:v>
              </c:pt>
              <c:pt idx="5">
                <c:v>14.68036769639984</c:v>
              </c:pt>
              <c:pt idx="6">
                <c:v>19.574634325700039</c:v>
              </c:pt>
              <c:pt idx="7">
                <c:v>8.0064675923159143</c:v>
              </c:pt>
              <c:pt idx="8">
                <c:v>47.28212477892297</c:v>
              </c:pt>
              <c:pt idx="9">
                <c:v>27.721398532707127</c:v>
              </c:pt>
              <c:pt idx="10">
                <c:v>0.58906182447038458</c:v>
              </c:pt>
              <c:pt idx="11">
                <c:v>-8.0746713409290098</c:v>
              </c:pt>
              <c:pt idx="12">
                <c:v>6.5747266172762231</c:v>
              </c:pt>
              <c:pt idx="13">
                <c:v>14.309298921257435</c:v>
              </c:pt>
              <c:pt idx="14">
                <c:v>4.9201163939826511</c:v>
              </c:pt>
              <c:pt idx="15">
                <c:v>9.1122624406559254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44-4442-9BAD-65AB952910AD}"/>
            </c:ext>
          </c:extLst>
        </c:ser>
        <c:ser>
          <c:idx val="1"/>
          <c:order val="1"/>
          <c:tx>
            <c:v>IED/PIB</c:v>
          </c:tx>
          <c:cat>
            <c:numLit>
              <c:formatCode>General</c:formatCode>
              <c:ptCount val="16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  <c:pt idx="8">
                <c:v>2007</c:v>
              </c:pt>
              <c:pt idx="9">
                <c:v>2008</c:v>
              </c:pt>
              <c:pt idx="10">
                <c:v>2009</c:v>
              </c:pt>
              <c:pt idx="11">
                <c:v>2010</c:v>
              </c:pt>
              <c:pt idx="12">
                <c:v>2011</c:v>
              </c:pt>
              <c:pt idx="13">
                <c:v>2012</c:v>
              </c:pt>
              <c:pt idx="14">
                <c:v>2013</c:v>
              </c:pt>
              <c:pt idx="15">
                <c:v>2014</c:v>
              </c:pt>
            </c:numLit>
          </c:cat>
          <c:val>
            <c:numLit>
              <c:formatCode>General</c:formatCode>
              <c:ptCount val="16"/>
              <c:pt idx="0">
                <c:v>1.7314551700567844</c:v>
              </c:pt>
              <c:pt idx="1">
                <c:v>1.3202224734756343</c:v>
              </c:pt>
              <c:pt idx="2">
                <c:v>2.0200915965985025</c:v>
              </c:pt>
              <c:pt idx="3">
                <c:v>3.2864276368028444</c:v>
              </c:pt>
              <c:pt idx="4">
                <c:v>0.94180369596973679</c:v>
              </c:pt>
              <c:pt idx="5">
                <c:v>2.2987297992377651</c:v>
              </c:pt>
              <c:pt idx="6">
                <c:v>2.9898577202598133</c:v>
              </c:pt>
              <c:pt idx="7">
                <c:v>1.2999481422304444</c:v>
              </c:pt>
              <c:pt idx="8">
                <c:v>7.7124023061056288</c:v>
              </c:pt>
              <c:pt idx="9">
                <c:v>4.2139055898128639</c:v>
              </c:pt>
              <c:pt idx="10">
                <c:v>7.9134486518823099E-2</c:v>
              </c:pt>
              <c:pt idx="11">
                <c:v>-1.0753872967687024</c:v>
              </c:pt>
              <c:pt idx="12">
                <c:v>0.94424833528097951</c:v>
              </c:pt>
              <c:pt idx="13">
                <c:v>2.0236755467463974</c:v>
              </c:pt>
              <c:pt idx="14">
                <c:v>0.73602938368267667</c:v>
              </c:pt>
              <c:pt idx="15">
                <c:v>1.2418262305407111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44-4442-9BAD-65AB95291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24224"/>
        <c:axId val="134730112"/>
      </c:lineChart>
      <c:catAx>
        <c:axId val="13472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730112"/>
        <c:crosses val="autoZero"/>
        <c:auto val="1"/>
        <c:lblAlgn val="ctr"/>
        <c:lblOffset val="100"/>
        <c:noMultiLvlLbl val="0"/>
      </c:catAx>
      <c:valAx>
        <c:axId val="134730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Porcentaje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242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SV" sz="1100"/>
              <a:t>Evolución</a:t>
            </a:r>
            <a:r>
              <a:rPr lang="es-SV" sz="1100" baseline="0"/>
              <a:t> del índice de precios relativos medidos a través del Índirec de Precios al Consumidor y Deflactor Implícito del PIB manufacturero (Estados Unidos/El Salvador) 1990-2013.</a:t>
            </a:r>
            <a:endParaRPr lang="es-SV" sz="11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IPC relativo (IPC USA/IPC ES)</c:v>
          </c:tx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numLit>
              <c:formatCode>General</c:formatCode>
              <c:ptCount val="24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</c:numLit>
          </c:cat>
          <c:val>
            <c:numLit>
              <c:formatCode>General</c:formatCode>
              <c:ptCount val="25"/>
              <c:pt idx="0">
                <c:v>1</c:v>
              </c:pt>
              <c:pt idx="1">
                <c:v>0.91112348617113215</c:v>
              </c:pt>
              <c:pt idx="2">
                <c:v>0.84406253750661409</c:v>
              </c:pt>
              <c:pt idx="3">
                <c:v>0.73327200383305646</c:v>
              </c:pt>
              <c:pt idx="4">
                <c:v>0.68036908697326859</c:v>
              </c:pt>
              <c:pt idx="5">
                <c:v>0.63569797258354077</c:v>
              </c:pt>
              <c:pt idx="6">
                <c:v>0.595990538808579</c:v>
              </c:pt>
              <c:pt idx="7">
                <c:v>0.58371342155748296</c:v>
              </c:pt>
              <c:pt idx="8">
                <c:v>0.57805097902793445</c:v>
              </c:pt>
              <c:pt idx="9">
                <c:v>0.58767338961477755</c:v>
              </c:pt>
              <c:pt idx="10">
                <c:v>0.59402623712838887</c:v>
              </c:pt>
              <c:pt idx="11">
                <c:v>0.58873214852370881</c:v>
              </c:pt>
              <c:pt idx="12">
                <c:v>0.58711681541203309</c:v>
              </c:pt>
              <c:pt idx="13">
                <c:v>0.58797750315362673</c:v>
              </c:pt>
              <c:pt idx="14">
                <c:v>0.57798737863101635</c:v>
              </c:pt>
              <c:pt idx="15">
                <c:v>0.57082014687607197</c:v>
              </c:pt>
              <c:pt idx="16">
                <c:v>0.56636945099292979</c:v>
              </c:pt>
              <c:pt idx="17">
                <c:v>0.55702503295355488</c:v>
              </c:pt>
              <c:pt idx="18">
                <c:v>0.54204951866372975</c:v>
              </c:pt>
              <c:pt idx="19">
                <c:v>0.53447845500394253</c:v>
              </c:pt>
              <c:pt idx="20">
                <c:v>0.53835689263874775</c:v>
              </c:pt>
              <c:pt idx="21">
                <c:v>0.52825801588621091</c:v>
              </c:pt>
              <c:pt idx="22">
                <c:v>0.53002230668131323</c:v>
              </c:pt>
              <c:pt idx="23">
                <c:v>0.53374142320156093</c:v>
              </c:pt>
              <c:pt idx="24">
                <c:v>0.53628316232968265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77-4517-90CD-6C43EE041624}"/>
            </c:ext>
          </c:extLst>
        </c:ser>
        <c:ser>
          <c:idx val="1"/>
          <c:order val="1"/>
          <c:tx>
            <c:v>Deflactor Implícito del PIB manufacturero relativo (IPI USA/IPI ES)</c:v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Lit>
              <c:formatCode>General</c:formatCode>
              <c:ptCount val="24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</c:num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0.94628809160705374</c:v>
              </c:pt>
              <c:pt idx="2">
                <c:v>0.83473384495554015</c:v>
              </c:pt>
              <c:pt idx="3">
                <c:v>0.75213290378538256</c:v>
              </c:pt>
              <c:pt idx="4">
                <c:v>0.71037750973071856</c:v>
              </c:pt>
              <c:pt idx="5">
                <c:v>0.67622850133167667</c:v>
              </c:pt>
              <c:pt idx="6">
                <c:v>0.63593803299332374</c:v>
              </c:pt>
              <c:pt idx="7">
                <c:v>0.63102672059030618</c:v>
              </c:pt>
              <c:pt idx="8">
                <c:v>0.58726826016315825</c:v>
              </c:pt>
              <c:pt idx="9">
                <c:v>0.55853768459595443</c:v>
              </c:pt>
              <c:pt idx="10">
                <c:v>0.55099829901063058</c:v>
              </c:pt>
              <c:pt idx="11">
                <c:v>0.53705114380014318</c:v>
              </c:pt>
              <c:pt idx="12">
                <c:v>0.52727086092852449</c:v>
              </c:pt>
              <c:pt idx="13">
                <c:v>0.53114862171818189</c:v>
              </c:pt>
              <c:pt idx="14">
                <c:v>0.5520201012528646</c:v>
              </c:pt>
              <c:pt idx="15">
                <c:v>0.57064805515116257</c:v>
              </c:pt>
              <c:pt idx="16">
                <c:v>0.57647911290423459</c:v>
              </c:pt>
              <c:pt idx="17">
                <c:v>0.57793025717181712</c:v>
              </c:pt>
              <c:pt idx="18">
                <c:v>0.59651751782326412</c:v>
              </c:pt>
              <c:pt idx="19">
                <c:v>0.56944835232978319</c:v>
              </c:pt>
              <c:pt idx="20">
                <c:v>0.59214340787966513</c:v>
              </c:pt>
              <c:pt idx="21">
                <c:v>0.61585066747917117</c:v>
              </c:pt>
              <c:pt idx="22">
                <c:v>0.61431014348932589</c:v>
              </c:pt>
              <c:pt idx="23">
                <c:v>0.61364003509093912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77-4517-90CD-6C43EE041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47104"/>
        <c:axId val="134853376"/>
      </c:lineChart>
      <c:catAx>
        <c:axId val="13484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853376"/>
        <c:crosses val="autoZero"/>
        <c:auto val="1"/>
        <c:lblAlgn val="ctr"/>
        <c:lblOffset val="100"/>
        <c:noMultiLvlLbl val="0"/>
      </c:catAx>
      <c:valAx>
        <c:axId val="134853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34847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57923958431239E-2"/>
          <c:y val="5.647877581654763E-2"/>
          <c:w val="0.89292567896563002"/>
          <c:h val="0.71527684178622086"/>
        </c:manualLayout>
      </c:layout>
      <c:lineChart>
        <c:grouping val="standard"/>
        <c:varyColors val="0"/>
        <c:ser>
          <c:idx val="0"/>
          <c:order val="0"/>
          <c:tx>
            <c:v>CLURR</c:v>
          </c:tx>
          <c:spPr>
            <a:ln w="28575" cap="rnd">
              <a:solidFill>
                <a:schemeClr val="bg1">
                  <a:lumMod val="50000"/>
                  <a:alpha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  <a:alpha val="62000"/>
                  </a:schemeClr>
                </a:solidFill>
              </a:ln>
            </c:spPr>
          </c:marker>
          <c:trendline>
            <c:trendlineType val="linear"/>
            <c:dispRSqr val="0"/>
            <c:dispEq val="0"/>
          </c:trendline>
          <c:cat>
            <c:numLit>
              <c:formatCode>General</c:formatCode>
              <c:ptCount val="25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</c:num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1.0501525962618099</c:v>
              </c:pt>
              <c:pt idx="2">
                <c:v>1.0400487859842829</c:v>
              </c:pt>
              <c:pt idx="3">
                <c:v>0.95590042847938939</c:v>
              </c:pt>
              <c:pt idx="4">
                <c:v>0.93220726432617151</c:v>
              </c:pt>
              <c:pt idx="5">
                <c:v>0.89693285965567382</c:v>
              </c:pt>
              <c:pt idx="6">
                <c:v>0.92437433920365208</c:v>
              </c:pt>
              <c:pt idx="7">
                <c:v>0.9217939720827073</c:v>
              </c:pt>
              <c:pt idx="8">
                <c:v>0.92757416268619453</c:v>
              </c:pt>
              <c:pt idx="9">
                <c:v>0.8305409412908098</c:v>
              </c:pt>
              <c:pt idx="10">
                <c:v>0.80825213801383156</c:v>
              </c:pt>
              <c:pt idx="11">
                <c:v>0.88052692633424878</c:v>
              </c:pt>
              <c:pt idx="12">
                <c:v>0.90933546479024152</c:v>
              </c:pt>
              <c:pt idx="13">
                <c:v>0.90067379901734113</c:v>
              </c:pt>
              <c:pt idx="14">
                <c:v>0.89450600661674506</c:v>
              </c:pt>
              <c:pt idx="15">
                <c:v>0.90380032172797287</c:v>
              </c:pt>
              <c:pt idx="16">
                <c:v>0.90805138209582947</c:v>
              </c:pt>
              <c:pt idx="17">
                <c:v>0.85454375603339372</c:v>
              </c:pt>
              <c:pt idx="18">
                <c:v>0.84036731534338516</c:v>
              </c:pt>
              <c:pt idx="19">
                <c:v>0.95250478914327386</c:v>
              </c:pt>
              <c:pt idx="20">
                <c:v>0.80938781348139832</c:v>
              </c:pt>
              <c:pt idx="21">
                <c:v>0.77035078401832469</c:v>
              </c:pt>
              <c:pt idx="22">
                <c:v>0.7609422444243189</c:v>
              </c:pt>
              <c:pt idx="23">
                <c:v>0.72612673062883704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F4-4EBC-BB94-4DA57318471F}"/>
            </c:ext>
          </c:extLst>
        </c:ser>
        <c:ser>
          <c:idx val="1"/>
          <c:order val="1"/>
          <c:tx>
            <c:v>CLURR (n+1)</c:v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ysDash"/>
              </a:ln>
            </c:spPr>
          </c:marker>
          <c:trendline>
            <c:trendlineType val="linear"/>
            <c:dispRSqr val="0"/>
            <c:dispEq val="0"/>
          </c:trendline>
          <c:cat>
            <c:numLit>
              <c:formatCode>General</c:formatCode>
              <c:ptCount val="25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  <c:pt idx="24">
                <c:v>2014</c:v>
              </c:pt>
            </c:num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1.0556966815475826</c:v>
              </c:pt>
              <c:pt idx="2">
                <c:v>1.0737005670233686</c:v>
              </c:pt>
              <c:pt idx="3">
                <c:v>1.0051071872071222</c:v>
              </c:pt>
              <c:pt idx="4">
                <c:v>1.0003512551019582</c:v>
              </c:pt>
              <c:pt idx="5">
                <c:v>0.9907771403008</c:v>
              </c:pt>
              <c:pt idx="6">
                <c:v>0.96642758853047528</c:v>
              </c:pt>
              <c:pt idx="7">
                <c:v>0.96070229362057236</c:v>
              </c:pt>
              <c:pt idx="8">
                <c:v>0.98104258326198568</c:v>
              </c:pt>
              <c:pt idx="9">
                <c:v>0.95358829785002586</c:v>
              </c:pt>
              <c:pt idx="10">
                <c:v>0.91905494447822655</c:v>
              </c:pt>
              <c:pt idx="11">
                <c:v>1.0131274748140924</c:v>
              </c:pt>
              <c:pt idx="12">
                <c:v>1.0539198311517328</c:v>
              </c:pt>
              <c:pt idx="13">
                <c:v>1.0410768994173427</c:v>
              </c:pt>
              <c:pt idx="14">
                <c:v>0.97314651626407633</c:v>
              </c:pt>
              <c:pt idx="15">
                <c:v>0.93964915100776147</c:v>
              </c:pt>
              <c:pt idx="16">
                <c:v>0.91377926853481684</c:v>
              </c:pt>
              <c:pt idx="17">
                <c:v>0.86539094470908184</c:v>
              </c:pt>
              <c:pt idx="18">
                <c:v>0.8581429592159221</c:v>
              </c:pt>
              <c:pt idx="19">
                <c:v>1.0083706082687742</c:v>
              </c:pt>
              <c:pt idx="20">
                <c:v>0.90229558268066834</c:v>
              </c:pt>
              <c:pt idx="21">
                <c:v>0.84876727769938964</c:v>
              </c:pt>
              <c:pt idx="22">
                <c:v>0.81653054847817585</c:v>
              </c:pt>
              <c:pt idx="23">
                <c:v>0.8080901843251308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F4-4EBC-BB94-4DA573184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66272"/>
        <c:axId val="134988544"/>
      </c:lineChart>
      <c:catAx>
        <c:axId val="13496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988544"/>
        <c:crosses val="autoZero"/>
        <c:auto val="1"/>
        <c:lblAlgn val="ctr"/>
        <c:lblOffset val="100"/>
        <c:noMultiLvlLbl val="0"/>
      </c:catAx>
      <c:valAx>
        <c:axId val="13498854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96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Salarios relativos, Productividad relativa, Composición Orgánica Relativa (Estados Unidos - El Salvador). Sector Manufacturero. 1960-2013.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Salario relativos (USA/ES)</c:v>
          </c:tx>
          <c:cat>
            <c:numLit>
              <c:formatCode>General</c:formatCode>
              <c:ptCount val="24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</c:num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1.0918107120061058</c:v>
              </c:pt>
              <c:pt idx="2">
                <c:v>1.1727927796048483</c:v>
              </c:pt>
              <c:pt idx="3">
                <c:v>1.3070498400250465</c:v>
              </c:pt>
              <c:pt idx="4">
                <c:v>1.3397851345960563</c:v>
              </c:pt>
              <c:pt idx="5">
                <c:v>1.3537076327819504</c:v>
              </c:pt>
              <c:pt idx="6">
                <c:v>1.38348553502433</c:v>
              </c:pt>
              <c:pt idx="7">
                <c:v>1.4291875557232105</c:v>
              </c:pt>
              <c:pt idx="8">
                <c:v>1.4813070296082373</c:v>
              </c:pt>
              <c:pt idx="9">
                <c:v>1.505409078638956</c:v>
              </c:pt>
              <c:pt idx="10">
                <c:v>1.5142633242921739</c:v>
              </c:pt>
              <c:pt idx="11">
                <c:v>1.5127945562567018</c:v>
              </c:pt>
              <c:pt idx="12">
                <c:v>1.4195605050465014</c:v>
              </c:pt>
              <c:pt idx="13">
                <c:v>1.392404633162144</c:v>
              </c:pt>
              <c:pt idx="14">
                <c:v>1.4348294303845381</c:v>
              </c:pt>
              <c:pt idx="15">
                <c:v>1.4504369547145284</c:v>
              </c:pt>
              <c:pt idx="16">
                <c:v>1.4633852098444302</c:v>
              </c:pt>
              <c:pt idx="17">
                <c:v>1.4641290900545001</c:v>
              </c:pt>
              <c:pt idx="18">
                <c:v>1.4247976032387519</c:v>
              </c:pt>
              <c:pt idx="19">
                <c:v>1.236311207860767</c:v>
              </c:pt>
              <c:pt idx="20">
                <c:v>1.1912236043619138</c:v>
              </c:pt>
              <c:pt idx="21">
                <c:v>1.2224651383659164</c:v>
              </c:pt>
              <c:pt idx="22">
                <c:v>1.2255253485509221</c:v>
              </c:pt>
              <c:pt idx="23">
                <c:v>1.2046354875569787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5C-4B06-A9E7-A6763B959FAA}"/>
            </c:ext>
          </c:extLst>
        </c:ser>
        <c:ser>
          <c:idx val="1"/>
          <c:order val="1"/>
          <c:tx>
            <c:v>Productividad relativa (ES/USA)</c:v>
          </c:tx>
          <c:spPr>
            <a:ln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24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</c:num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0.92813609092354898</c:v>
              </c:pt>
              <c:pt idx="2">
                <c:v>0.84132037082022904</c:v>
              </c:pt>
              <c:pt idx="3">
                <c:v>0.69450873391315893</c:v>
              </c:pt>
              <c:pt idx="4">
                <c:v>0.66918339080617406</c:v>
              </c:pt>
              <c:pt idx="5">
                <c:v>0.64622020842915007</c:v>
              </c:pt>
              <c:pt idx="6">
                <c:v>0.6509187126020326</c:v>
              </c:pt>
              <c:pt idx="7">
                <c:v>0.6339253661366383</c:v>
              </c:pt>
              <c:pt idx="8">
                <c:v>0.62062934045367146</c:v>
              </c:pt>
              <c:pt idx="9">
                <c:v>0.53832782767637921</c:v>
              </c:pt>
              <c:pt idx="10">
                <c:v>0.51937660052256218</c:v>
              </c:pt>
              <c:pt idx="11">
                <c:v>0.54010371081363528</c:v>
              </c:pt>
              <c:pt idx="12">
                <c:v>0.55152304367218163</c:v>
              </c:pt>
              <c:pt idx="13">
                <c:v>0.53076540685694962</c:v>
              </c:pt>
              <c:pt idx="14">
                <c:v>0.50446747220234089</c:v>
              </c:pt>
              <c:pt idx="15">
                <c:v>0.50161470592500079</c:v>
              </c:pt>
              <c:pt idx="16">
                <c:v>0.49661111236359751</c:v>
              </c:pt>
              <c:pt idx="17">
                <c:v>0.45916437431454665</c:v>
              </c:pt>
              <c:pt idx="18">
                <c:v>0.44747150201771041</c:v>
              </c:pt>
              <c:pt idx="19">
                <c:v>0.51874908678255471</c:v>
              </c:pt>
              <c:pt idx="20">
                <c:v>0.44468459766416735</c:v>
              </c:pt>
              <c:pt idx="21">
                <c:v>0.41790715303029774</c:v>
              </c:pt>
              <c:pt idx="22">
                <c:v>0.41957348271778655</c:v>
              </c:pt>
              <c:pt idx="23">
                <c:v>0.409876602264172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5C-4B06-A9E7-A6763B959FAA}"/>
            </c:ext>
          </c:extLst>
        </c:ser>
        <c:ser>
          <c:idx val="2"/>
          <c:order val="2"/>
          <c:tx>
            <c:v>(n+1)(USA/ES)</c:v>
          </c:tx>
          <c:cat>
            <c:numLit>
              <c:formatCode>General</c:formatCode>
              <c:ptCount val="24"/>
              <c:pt idx="0">
                <c:v>1990</c:v>
              </c:pt>
              <c:pt idx="1">
                <c:v>1991</c:v>
              </c:pt>
              <c:pt idx="2">
                <c:v>1992</c:v>
              </c:pt>
              <c:pt idx="3">
                <c:v>1993</c:v>
              </c:pt>
              <c:pt idx="4">
                <c:v>1994</c:v>
              </c:pt>
              <c:pt idx="5">
                <c:v>1995</c:v>
              </c:pt>
              <c:pt idx="6">
                <c:v>1996</c:v>
              </c:pt>
              <c:pt idx="7">
                <c:v>1997</c:v>
              </c:pt>
              <c:pt idx="8">
                <c:v>1998</c:v>
              </c:pt>
              <c:pt idx="9">
                <c:v>1999</c:v>
              </c:pt>
              <c:pt idx="10">
                <c:v>2000</c:v>
              </c:pt>
              <c:pt idx="11">
                <c:v>2001</c:v>
              </c:pt>
              <c:pt idx="12">
                <c:v>2002</c:v>
              </c:pt>
              <c:pt idx="13">
                <c:v>2003</c:v>
              </c:pt>
              <c:pt idx="14">
                <c:v>2004</c:v>
              </c:pt>
              <c:pt idx="15">
                <c:v>2005</c:v>
              </c:pt>
              <c:pt idx="16">
                <c:v>2006</c:v>
              </c:pt>
              <c:pt idx="17">
                <c:v>2007</c:v>
              </c:pt>
              <c:pt idx="18">
                <c:v>2008</c:v>
              </c:pt>
              <c:pt idx="19">
                <c:v>2009</c:v>
              </c:pt>
              <c:pt idx="20">
                <c:v>2010</c:v>
              </c:pt>
              <c:pt idx="21">
                <c:v>2011</c:v>
              </c:pt>
              <c:pt idx="22">
                <c:v>2012</c:v>
              </c:pt>
              <c:pt idx="23">
                <c:v>2013</c:v>
              </c:pt>
            </c:num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1.005279313983042</c:v>
              </c:pt>
              <c:pt idx="2">
                <c:v>1.0323559639630158</c:v>
              </c:pt>
              <c:pt idx="3">
                <c:v>1.0514768664828502</c:v>
              </c:pt>
              <c:pt idx="4">
                <c:v>1.0730996135554074</c:v>
              </c:pt>
              <c:pt idx="5">
                <c:v>1.1046279881876024</c:v>
              </c:pt>
              <c:pt idx="6">
                <c:v>1.0454937437608363</c:v>
              </c:pt>
              <c:pt idx="7">
                <c:v>1.0422093468998885</c:v>
              </c:pt>
              <c:pt idx="8">
                <c:v>1.0576432836604137</c:v>
              </c:pt>
              <c:pt idx="9">
                <c:v>1.1481532702866861</c:v>
              </c:pt>
              <c:pt idx="10">
                <c:v>1.1370894071949846</c:v>
              </c:pt>
              <c:pt idx="11">
                <c:v>1.1505922698262929</c:v>
              </c:pt>
              <c:pt idx="12">
                <c:v>1.1590000301977037</c:v>
              </c:pt>
              <c:pt idx="13">
                <c:v>1.1558867378546873</c:v>
              </c:pt>
              <c:pt idx="14">
                <c:v>1.0879150157356352</c:v>
              </c:pt>
              <c:pt idx="15">
                <c:v>1.0396645458271683</c:v>
              </c:pt>
              <c:pt idx="16">
                <c:v>1.0063078880247582</c:v>
              </c:pt>
              <c:pt idx="17">
                <c:v>1.0126935438929874</c:v>
              </c:pt>
              <c:pt idx="18">
                <c:v>1.0211522313493042</c:v>
              </c:pt>
              <c:pt idx="19">
                <c:v>1.0586514837114347</c:v>
              </c:pt>
              <c:pt idx="20">
                <c:v>1.1147877045487604</c:v>
              </c:pt>
              <c:pt idx="21">
                <c:v>1.1017932288872698</c:v>
              </c:pt>
              <c:pt idx="22">
                <c:v>1.0730519358876069</c:v>
              </c:pt>
              <c:pt idx="23">
                <c:v>1.1128776152136863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35C-4B06-A9E7-A6763B959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64352"/>
        <c:axId val="160565888"/>
      </c:lineChart>
      <c:catAx>
        <c:axId val="1605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565888"/>
        <c:crosses val="autoZero"/>
        <c:auto val="1"/>
        <c:lblAlgn val="ctr"/>
        <c:lblOffset val="100"/>
        <c:noMultiLvlLbl val="0"/>
      </c:catAx>
      <c:valAx>
        <c:axId val="16056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64352"/>
        <c:crosses val="autoZero"/>
        <c:crossBetween val="between"/>
      </c:valAx>
    </c:plotArea>
    <c:legend>
      <c:legendPos val="b"/>
      <c:overlay val="0"/>
      <c:spPr>
        <a:ln>
          <a:prstDash val="sysDash"/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Desempleo como porcentaje de la PEA (2000-2014)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USA</c:v>
          </c:tx>
          <c:marker>
            <c:symbol val="diamond"/>
            <c:size val="6"/>
          </c:marker>
          <c:cat>
            <c:numLit>
              <c:formatCode>General</c:formatCode>
              <c:ptCount val="1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</c:numLit>
          </c:cat>
          <c:val>
            <c:numLit>
              <c:formatCode>General</c:formatCode>
              <c:ptCount val="15"/>
              <c:pt idx="0">
                <c:v>4</c:v>
              </c:pt>
              <c:pt idx="1">
                <c:v>4.6999998092651403</c:v>
              </c:pt>
              <c:pt idx="2">
                <c:v>5.8000001907348597</c:v>
              </c:pt>
              <c:pt idx="3">
                <c:v>6</c:v>
              </c:pt>
              <c:pt idx="4">
                <c:v>5.5</c:v>
              </c:pt>
              <c:pt idx="5">
                <c:v>5.0999999046325701</c:v>
              </c:pt>
              <c:pt idx="6">
                <c:v>4.5999999046325701</c:v>
              </c:pt>
              <c:pt idx="7">
                <c:v>4.5999999046325701</c:v>
              </c:pt>
              <c:pt idx="8">
                <c:v>5.8000001907348597</c:v>
              </c:pt>
              <c:pt idx="9">
                <c:v>9.3000001907348597</c:v>
              </c:pt>
              <c:pt idx="10">
                <c:v>9.6000003814697301</c:v>
              </c:pt>
              <c:pt idx="11">
                <c:v>8.8999996185302699</c:v>
              </c:pt>
              <c:pt idx="12">
                <c:v>8.1000003814697301</c:v>
              </c:pt>
              <c:pt idx="13">
                <c:v>7.4000000953674299</c:v>
              </c:pt>
              <c:pt idx="14">
                <c:v>6.1999998092651403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1B-473A-B335-425715D27B67}"/>
            </c:ext>
          </c:extLst>
        </c:ser>
        <c:ser>
          <c:idx val="1"/>
          <c:order val="1"/>
          <c:tx>
            <c:v>EMU</c:v>
          </c:tx>
          <c:marker>
            <c:symbol val="square"/>
            <c:size val="6"/>
          </c:marker>
          <c:cat>
            <c:numLit>
              <c:formatCode>General</c:formatCode>
              <c:ptCount val="1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</c:numLit>
          </c:cat>
          <c:val>
            <c:numLit>
              <c:formatCode>General</c:formatCode>
              <c:ptCount val="15"/>
              <c:pt idx="0">
                <c:v>9.5257221276138893</c:v>
              </c:pt>
              <c:pt idx="1">
                <c:v>8.4415888824431491</c:v>
              </c:pt>
              <c:pt idx="2">
                <c:v>8.7023691024752452</c:v>
              </c:pt>
              <c:pt idx="3">
                <c:v>9.0483081307034627</c:v>
              </c:pt>
              <c:pt idx="4">
                <c:v>9.3370364359346869</c:v>
              </c:pt>
              <c:pt idx="5">
                <c:v>9.0366022556105818</c:v>
              </c:pt>
              <c:pt idx="6">
                <c:v>8.3362088641798842</c:v>
              </c:pt>
              <c:pt idx="7">
                <c:v>7.4448363836823095</c:v>
              </c:pt>
              <c:pt idx="8">
                <c:v>7.5033031807492883</c:v>
              </c:pt>
              <c:pt idx="9">
                <c:v>9.5484820868354774</c:v>
              </c:pt>
              <c:pt idx="10">
                <c:v>10.112162676474373</c:v>
              </c:pt>
              <c:pt idx="11">
                <c:v>10.18254279906145</c:v>
              </c:pt>
              <c:pt idx="12">
                <c:v>11.352853052586138</c:v>
              </c:pt>
              <c:pt idx="13">
                <c:v>11.993704182401485</c:v>
              </c:pt>
              <c:pt idx="14">
                <c:v>11.593390294961747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1B-473A-B335-425715D27B67}"/>
            </c:ext>
          </c:extLst>
        </c:ser>
        <c:ser>
          <c:idx val="2"/>
          <c:order val="2"/>
          <c:tx>
            <c:v>WLD</c:v>
          </c:tx>
          <c:cat>
            <c:numLit>
              <c:formatCode>General</c:formatCode>
              <c:ptCount val="15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</c:numLit>
          </c:cat>
          <c:val>
            <c:numLit>
              <c:formatCode>General</c:formatCode>
              <c:ptCount val="15"/>
              <c:pt idx="0">
                <c:v>6.3922780125462735</c:v>
              </c:pt>
              <c:pt idx="1">
                <c:v>6.345050221505538</c:v>
              </c:pt>
              <c:pt idx="2">
                <c:v>6.5366856028839448</c:v>
              </c:pt>
              <c:pt idx="3">
                <c:v>6.5207836386056259</c:v>
              </c:pt>
              <c:pt idx="4">
                <c:v>6.3677017249965946</c:v>
              </c:pt>
              <c:pt idx="5">
                <c:v>6.2214853725581198</c:v>
              </c:pt>
              <c:pt idx="6">
                <c:v>5.9383053296392125</c:v>
              </c:pt>
              <c:pt idx="7">
                <c:v>5.5338820437431515</c:v>
              </c:pt>
              <c:pt idx="8">
                <c:v>5.6785103246111461</c:v>
              </c:pt>
              <c:pt idx="9">
                <c:v>6.2171664180176949</c:v>
              </c:pt>
              <c:pt idx="10">
                <c:v>6.0810034343752619</c:v>
              </c:pt>
              <c:pt idx="11">
                <c:v>6.0184995215227861</c:v>
              </c:pt>
              <c:pt idx="12">
                <c:v>5.9531037901599477</c:v>
              </c:pt>
              <c:pt idx="13">
                <c:v>5.9297168502435049</c:v>
              </c:pt>
              <c:pt idx="14">
                <c:v>5.7646496774721996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1B-473A-B335-425715D27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17856"/>
        <c:axId val="101023744"/>
      </c:lineChart>
      <c:catAx>
        <c:axId val="10101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/>
            </a:pPr>
            <a:endParaRPr lang="en-US"/>
          </a:p>
        </c:txPr>
        <c:crossAx val="101023744"/>
        <c:crosses val="autoZero"/>
        <c:auto val="1"/>
        <c:lblAlgn val="ctr"/>
        <c:lblOffset val="100"/>
        <c:noMultiLvlLbl val="0"/>
      </c:catAx>
      <c:valAx>
        <c:axId val="101023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Tasa de desempleo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01017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SV" sz="1400"/>
              <a:t>Tasa</a:t>
            </a:r>
            <a:r>
              <a:rPr lang="es-SV" sz="1400" baseline="0"/>
              <a:t> de crecimiento del PIB China (1991-2014)</a:t>
            </a:r>
            <a:endParaRPr lang="es-SV" sz="1100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CHN</c:v>
          </c:tx>
          <c:marker>
            <c:symbol val="none"/>
          </c:marker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9.2677750262419352</c:v>
              </c:pt>
              <c:pt idx="1">
                <c:v>14.27646487681919</c:v>
              </c:pt>
              <c:pt idx="2">
                <c:v>13.937677052886883</c:v>
              </c:pt>
              <c:pt idx="3">
                <c:v>13.078070610987581</c:v>
              </c:pt>
              <c:pt idx="4">
                <c:v>10.993843447998984</c:v>
              </c:pt>
              <c:pt idx="5">
                <c:v>9.9247226626208942</c:v>
              </c:pt>
              <c:pt idx="6">
                <c:v>9.2268877281714623</c:v>
              </c:pt>
              <c:pt idx="7">
                <c:v>7.8534895225664343</c:v>
              </c:pt>
              <c:pt idx="8">
                <c:v>7.6181734743975511</c:v>
              </c:pt>
              <c:pt idx="9">
                <c:v>8.429282160383238</c:v>
              </c:pt>
              <c:pt idx="10">
                <c:v>8.2983744105564057</c:v>
              </c:pt>
              <c:pt idx="11">
                <c:v>9.0909090905725805</c:v>
              </c:pt>
              <c:pt idx="12">
                <c:v>10.01997336875344</c:v>
              </c:pt>
              <c:pt idx="13">
                <c:v>10.075642965487447</c:v>
              </c:pt>
              <c:pt idx="14">
                <c:v>11.35239142349495</c:v>
              </c:pt>
              <c:pt idx="15">
                <c:v>12.688225104469737</c:v>
              </c:pt>
              <c:pt idx="16">
                <c:v>14.194961672398534</c:v>
              </c:pt>
              <c:pt idx="17">
                <c:v>9.6233774862005959</c:v>
              </c:pt>
              <c:pt idx="18">
                <c:v>9.2335510947285826</c:v>
              </c:pt>
              <c:pt idx="19">
                <c:v>10.631708233654621</c:v>
              </c:pt>
              <c:pt idx="20">
                <c:v>9.4845062015218957</c:v>
              </c:pt>
              <c:pt idx="21">
                <c:v>7.750297593174011</c:v>
              </c:pt>
              <c:pt idx="22">
                <c:v>7.6838099695499977</c:v>
              </c:pt>
              <c:pt idx="23">
                <c:v>7.2684609287383211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CD-43DD-9B79-C0EC7DF4F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980608"/>
        <c:axId val="100982144"/>
      </c:lineChart>
      <c:catAx>
        <c:axId val="10098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00982144"/>
        <c:crosses val="autoZero"/>
        <c:auto val="1"/>
        <c:lblAlgn val="ctr"/>
        <c:lblOffset val="100"/>
        <c:noMultiLvlLbl val="0"/>
      </c:catAx>
      <c:valAx>
        <c:axId val="100982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Tasa de crecimiento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009806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Gasto público en educación (% del gasto de gobierno)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USA</c:v>
          </c:tx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1">
                <c:v>16.526210784912099</c:v>
              </c:pt>
              <c:pt idx="2">
                <c:v>16.572240829467798</c:v>
              </c:pt>
              <c:pt idx="3">
                <c:v>15.6638803482056</c:v>
              </c:pt>
              <c:pt idx="4">
                <c:v>15.1119298934937</c:v>
              </c:pt>
              <c:pt idx="5">
                <c:v>15.1583003997803</c:v>
              </c:pt>
              <c:pt idx="6">
                <c:v>14.5407304763794</c:v>
              </c:pt>
              <c:pt idx="7">
                <c:v>13.9760999679565</c:v>
              </c:pt>
              <c:pt idx="8">
                <c:v>12.887820243835399</c:v>
              </c:pt>
              <c:pt idx="9">
                <c:v>13.055139541626</c:v>
              </c:pt>
              <c:pt idx="10">
                <c:v>12.9334096908569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1-43D7-8E46-095A53C02E35}"/>
            </c:ext>
          </c:extLst>
        </c:ser>
        <c:ser>
          <c:idx val="1"/>
          <c:order val="1"/>
          <c:tx>
            <c:v>DEU</c:v>
          </c:tx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5">
                <c:v>9.5741596221923793</c:v>
              </c:pt>
              <c:pt idx="6">
                <c:v>10.143139839172401</c:v>
              </c:pt>
              <c:pt idx="7">
                <c:v>10.119930267334</c:v>
              </c:pt>
              <c:pt idx="8">
                <c:v>10.2582397460938</c:v>
              </c:pt>
              <c:pt idx="9">
                <c:v>10.398110389709499</c:v>
              </c:pt>
              <c:pt idx="10">
                <c:v>10.7533102035522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1-43D7-8E46-095A53C02E35}"/>
            </c:ext>
          </c:extLst>
        </c:ser>
        <c:ser>
          <c:idx val="2"/>
          <c:order val="2"/>
          <c:tx>
            <c:v>ESP</c:v>
          </c:tx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0">
                <c:v>10.712610244751</c:v>
              </c:pt>
              <c:pt idx="1">
                <c:v>10.7089996337891</c:v>
              </c:pt>
              <c:pt idx="2">
                <c:v>10.887550354003899</c:v>
              </c:pt>
              <c:pt idx="3">
                <c:v>10.726289749145501</c:v>
              </c:pt>
              <c:pt idx="4">
                <c:v>10.781450271606399</c:v>
              </c:pt>
              <c:pt idx="5">
                <c:v>10.888790130615201</c:v>
              </c:pt>
              <c:pt idx="6">
                <c:v>10.87619972229</c:v>
              </c:pt>
              <c:pt idx="7">
                <c:v>10.9386701583862</c:v>
              </c:pt>
              <c:pt idx="8">
                <c:v>10.6355199813843</c:v>
              </c:pt>
              <c:pt idx="9">
                <c:v>10.5639801025391</c:v>
              </c:pt>
              <c:pt idx="10">
                <c:v>10.625280380249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1-43D7-8E46-095A53C02E35}"/>
            </c:ext>
          </c:extLst>
        </c:ser>
        <c:ser>
          <c:idx val="3"/>
          <c:order val="3"/>
          <c:tx>
            <c:v>GRC</c:v>
          </c:tx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0">
                <c:v>7.3165202140808097</c:v>
              </c:pt>
              <c:pt idx="1">
                <c:v>7.4771599769592303</c:v>
              </c:pt>
              <c:pt idx="2">
                <c:v>7.3604001998901403</c:v>
              </c:pt>
              <c:pt idx="3">
                <c:v>7.7018299102783203</c:v>
              </c:pt>
              <c:pt idx="4">
                <c:v>8.7002096176147496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1-43D7-8E46-095A53C02E35}"/>
            </c:ext>
          </c:extLst>
        </c:ser>
        <c:ser>
          <c:idx val="4"/>
          <c:order val="4"/>
          <c:tx>
            <c:v>ITA</c:v>
          </c:tx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0">
                <c:v>9.82544040679932</c:v>
              </c:pt>
              <c:pt idx="1">
                <c:v>9.5051403045654297</c:v>
              </c:pt>
              <c:pt idx="2">
                <c:v>9.6408395767211896</c:v>
              </c:pt>
              <c:pt idx="3">
                <c:v>9.3880100250244105</c:v>
              </c:pt>
              <c:pt idx="4">
                <c:v>9.0137300491333008</c:v>
              </c:pt>
              <c:pt idx="5">
                <c:v>9.5271902084350604</c:v>
              </c:pt>
              <c:pt idx="6">
                <c:v>8.8019304275512695</c:v>
              </c:pt>
              <c:pt idx="7">
                <c:v>9.2051696777343803</c:v>
              </c:pt>
              <c:pt idx="8">
                <c:v>8.8671703338622994</c:v>
              </c:pt>
              <c:pt idx="9">
                <c:v>8.7239503860473597</c:v>
              </c:pt>
              <c:pt idx="10">
                <c:v>8.4322900772094709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1-43D7-8E46-095A53C02E35}"/>
            </c:ext>
          </c:extLst>
        </c:ser>
        <c:ser>
          <c:idx val="5"/>
          <c:order val="5"/>
          <c:tx>
            <c:v>PRT</c:v>
          </c:tx>
          <c:cat>
            <c:numLit>
              <c:formatCode>General</c:formatCode>
              <c:ptCount val="11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</c:numLit>
          </c:cat>
          <c:val>
            <c:numLit>
              <c:formatCode>General</c:formatCode>
              <c:ptCount val="11"/>
              <c:pt idx="0">
                <c:v>12.0940103530884</c:v>
              </c:pt>
              <c:pt idx="1">
                <c:v>12.0221500396729</c:v>
              </c:pt>
              <c:pt idx="2">
                <c:v>11.6459503173828</c:v>
              </c:pt>
              <c:pt idx="3">
                <c:v>10.946209907531699</c:v>
              </c:pt>
              <c:pt idx="4">
                <c:v>10.8635396957397</c:v>
              </c:pt>
              <c:pt idx="5">
                <c:v>10.84840965271</c:v>
              </c:pt>
              <c:pt idx="6">
                <c:v>11.063759803771999</c:v>
              </c:pt>
              <c:pt idx="7">
                <c:v>10.371829986572299</c:v>
              </c:pt>
              <c:pt idx="8">
                <c:v>11.0748100280762</c:v>
              </c:pt>
              <c:pt idx="9">
                <c:v>10.4265604019165</c:v>
              </c:pt>
              <c:pt idx="10">
                <c:v>10.239230155944799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C31-43D7-8E46-095A53C02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37696"/>
        <c:axId val="116639232"/>
      </c:lineChart>
      <c:catAx>
        <c:axId val="11663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16639232"/>
        <c:crosses val="autoZero"/>
        <c:auto val="1"/>
        <c:lblAlgn val="ctr"/>
        <c:lblOffset val="100"/>
        <c:noMultiLvlLbl val="0"/>
      </c:catAx>
      <c:valAx>
        <c:axId val="116639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SV"/>
                  <a:t>En</a:t>
                </a:r>
                <a:r>
                  <a:rPr lang="es-SV" baseline="0"/>
                  <a:t> porcentaje (%)</a:t>
                </a:r>
                <a:endParaRPr lang="es-SV"/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16637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Gasto público en salud (% del gasto de gobierno)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USA</c:v>
          </c:tx>
          <c:cat>
            <c:numLit>
              <c:formatCode>General</c:formatCode>
              <c:ptCount val="18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</c:numLit>
          </c:cat>
          <c:val>
            <c:numLit>
              <c:formatCode>General</c:formatCode>
              <c:ptCount val="18"/>
              <c:pt idx="0">
                <c:v>16.17453811</c:v>
              </c:pt>
              <c:pt idx="1">
                <c:v>16.514813419999999</c:v>
              </c:pt>
              <c:pt idx="2">
                <c:v>16.4857257</c:v>
              </c:pt>
              <c:pt idx="3">
                <c:v>16.506547319999999</c:v>
              </c:pt>
              <c:pt idx="4">
                <c:v>16.790239459999999</c:v>
              </c:pt>
              <c:pt idx="5">
                <c:v>17.380547459999999</c:v>
              </c:pt>
              <c:pt idx="6">
                <c:v>17.835299119999998</c:v>
              </c:pt>
              <c:pt idx="7">
                <c:v>18.102342400000001</c:v>
              </c:pt>
              <c:pt idx="8">
                <c:v>18.44752905</c:v>
              </c:pt>
              <c:pt idx="9">
                <c:v>18.466533389999999</c:v>
              </c:pt>
              <c:pt idx="10">
                <c:v>19.04162122</c:v>
              </c:pt>
              <c:pt idx="11">
                <c:v>19.013267129999999</c:v>
              </c:pt>
              <c:pt idx="12">
                <c:v>18.915689189999998</c:v>
              </c:pt>
              <c:pt idx="13">
                <c:v>18.6797477</c:v>
              </c:pt>
              <c:pt idx="14">
                <c:v>18.970009040000001</c:v>
              </c:pt>
              <c:pt idx="15">
                <c:v>19.462367400000002</c:v>
              </c:pt>
              <c:pt idx="16">
                <c:v>20.077663350000002</c:v>
              </c:pt>
              <c:pt idx="17">
                <c:v>20.780092020000001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65-422A-86FB-B009AC317DC0}"/>
            </c:ext>
          </c:extLst>
        </c:ser>
        <c:ser>
          <c:idx val="2"/>
          <c:order val="1"/>
          <c:tx>
            <c:v>DEU</c:v>
          </c:tx>
          <c:cat>
            <c:numLit>
              <c:formatCode>General</c:formatCode>
              <c:ptCount val="18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</c:numLit>
          </c:cat>
          <c:val>
            <c:numLit>
              <c:formatCode>General</c:formatCode>
              <c:ptCount val="18"/>
              <c:pt idx="0">
                <c:v>16.58559601</c:v>
              </c:pt>
              <c:pt idx="1">
                <c:v>16.825126350000001</c:v>
              </c:pt>
              <c:pt idx="2">
                <c:v>16.860974429999999</c:v>
              </c:pt>
              <c:pt idx="3">
                <c:v>16.799329019999998</c:v>
              </c:pt>
              <c:pt idx="4">
                <c:v>17.874813379999999</c:v>
              </c:pt>
              <c:pt idx="5">
                <c:v>17.126622820000001</c:v>
              </c:pt>
              <c:pt idx="6">
                <c:v>17.310381150000001</c:v>
              </c:pt>
              <c:pt idx="7">
                <c:v>17.336146840000001</c:v>
              </c:pt>
              <c:pt idx="8">
                <c:v>17.101001360000001</c:v>
              </c:pt>
              <c:pt idx="9">
                <c:v>17.33049608</c:v>
              </c:pt>
              <c:pt idx="10">
                <c:v>17.582021040000001</c:v>
              </c:pt>
              <c:pt idx="11">
                <c:v>18.059304950000001</c:v>
              </c:pt>
              <c:pt idx="12">
                <c:v>18.134548379999998</c:v>
              </c:pt>
              <c:pt idx="13">
                <c:v>18.30717945</c:v>
              </c:pt>
              <c:pt idx="14">
                <c:v>18.147601049999999</c:v>
              </c:pt>
              <c:pt idx="15">
                <c:v>18.581127200000001</c:v>
              </c:pt>
              <c:pt idx="16">
                <c:v>18.810698240000001</c:v>
              </c:pt>
              <c:pt idx="17">
                <c:v>19.252610369999999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65-422A-86FB-B009AC317DC0}"/>
            </c:ext>
          </c:extLst>
        </c:ser>
        <c:ser>
          <c:idx val="3"/>
          <c:order val="2"/>
          <c:tx>
            <c:v>ESP</c:v>
          </c:tx>
          <c:cat>
            <c:numLit>
              <c:formatCode>General</c:formatCode>
              <c:ptCount val="18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</c:numLit>
          </c:cat>
          <c:val>
            <c:numLit>
              <c:formatCode>General</c:formatCode>
              <c:ptCount val="18"/>
              <c:pt idx="0">
                <c:v>12.498266129999999</c:v>
              </c:pt>
              <c:pt idx="1">
                <c:v>12.76650697</c:v>
              </c:pt>
              <c:pt idx="2">
                <c:v>12.868614559999999</c:v>
              </c:pt>
              <c:pt idx="3">
                <c:v>13.20488336</c:v>
              </c:pt>
              <c:pt idx="4">
                <c:v>13.18408603</c:v>
              </c:pt>
              <c:pt idx="5">
                <c:v>13.33638361</c:v>
              </c:pt>
              <c:pt idx="6">
                <c:v>13.28496058</c:v>
              </c:pt>
              <c:pt idx="7">
                <c:v>14.91239944</c:v>
              </c:pt>
              <c:pt idx="8">
                <c:v>14.90938339</c:v>
              </c:pt>
              <c:pt idx="9">
                <c:v>15.287097920000001</c:v>
              </c:pt>
              <c:pt idx="10">
                <c:v>15.659215420000001</c:v>
              </c:pt>
              <c:pt idx="11">
                <c:v>15.57613924</c:v>
              </c:pt>
              <c:pt idx="12">
                <c:v>15.731404960000001</c:v>
              </c:pt>
              <c:pt idx="13">
                <c:v>15.606445409999999</c:v>
              </c:pt>
              <c:pt idx="14">
                <c:v>15.49018176</c:v>
              </c:pt>
              <c:pt idx="15">
                <c:v>15.3092174</c:v>
              </c:pt>
              <c:pt idx="16">
                <c:v>14.088636299999999</c:v>
              </c:pt>
              <c:pt idx="17">
                <c:v>14.503635040000001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65-422A-86FB-B009AC317DC0}"/>
            </c:ext>
          </c:extLst>
        </c:ser>
        <c:ser>
          <c:idx val="4"/>
          <c:order val="3"/>
          <c:tx>
            <c:v>GRC</c:v>
          </c:tx>
          <c:cat>
            <c:numLit>
              <c:formatCode>General</c:formatCode>
              <c:ptCount val="18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</c:numLit>
          </c:cat>
          <c:val>
            <c:numLit>
              <c:formatCode>General</c:formatCode>
              <c:ptCount val="18"/>
              <c:pt idx="0">
                <c:v>9.5948505999999991</c:v>
              </c:pt>
              <c:pt idx="1">
                <c:v>9.6836604400000006</c:v>
              </c:pt>
              <c:pt idx="2">
                <c:v>9.1220935399999998</c:v>
              </c:pt>
              <c:pt idx="3">
                <c:v>9.4042008799999994</c:v>
              </c:pt>
              <c:pt idx="4">
                <c:v>9.8269157499999995</c:v>
              </c:pt>
              <c:pt idx="5">
                <c:v>11.1904898</c:v>
              </c:pt>
              <c:pt idx="6">
                <c:v>11.03927331</c:v>
              </c:pt>
              <c:pt idx="7">
                <c:v>11.04672785</c:v>
              </c:pt>
              <c:pt idx="8">
                <c:v>10.309311879999999</c:v>
              </c:pt>
              <c:pt idx="9">
                <c:v>12.35101016</c:v>
              </c:pt>
              <c:pt idx="10">
                <c:v>12.83522565</c:v>
              </c:pt>
              <c:pt idx="11">
                <c:v>12.062668909999999</c:v>
              </c:pt>
              <c:pt idx="12">
                <c:v>11.513046109999999</c:v>
              </c:pt>
              <c:pt idx="13">
                <c:v>12.543519140000001</c:v>
              </c:pt>
              <c:pt idx="14">
                <c:v>11.848710130000001</c:v>
              </c:pt>
              <c:pt idx="15">
                <c:v>12.321950360000001</c:v>
              </c:pt>
              <c:pt idx="16">
                <c:v>11.374971840000001</c:v>
              </c:pt>
              <c:pt idx="17">
                <c:v>9.9828634199999993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65-422A-86FB-B009AC317DC0}"/>
            </c:ext>
          </c:extLst>
        </c:ser>
        <c:ser>
          <c:idx val="5"/>
          <c:order val="4"/>
          <c:tx>
            <c:v>ITA</c:v>
          </c:tx>
          <c:cat>
            <c:numLit>
              <c:formatCode>General</c:formatCode>
              <c:ptCount val="18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</c:numLit>
          </c:cat>
          <c:val>
            <c:numLit>
              <c:formatCode>General</c:formatCode>
              <c:ptCount val="18"/>
              <c:pt idx="0">
                <c:v>9.8496002899999997</c:v>
              </c:pt>
              <c:pt idx="1">
                <c:v>10.65676436</c:v>
              </c:pt>
              <c:pt idx="2">
                <c:v>10.975078890000001</c:v>
              </c:pt>
              <c:pt idx="3">
                <c:v>11.372324369999999</c:v>
              </c:pt>
              <c:pt idx="4">
                <c:v>12.54325244</c:v>
              </c:pt>
              <c:pt idx="5">
                <c:v>12.57529852</c:v>
              </c:pt>
              <c:pt idx="6">
                <c:v>12.99406495</c:v>
              </c:pt>
              <c:pt idx="7">
                <c:v>12.85448809</c:v>
              </c:pt>
              <c:pt idx="8">
                <c:v>13.7017661</c:v>
              </c:pt>
              <c:pt idx="9">
                <c:v>14.09979852</c:v>
              </c:pt>
              <c:pt idx="10">
                <c:v>14.16494471</c:v>
              </c:pt>
              <c:pt idx="11">
                <c:v>13.872029550000001</c:v>
              </c:pt>
              <c:pt idx="12">
                <c:v>14.300390439999999</c:v>
              </c:pt>
              <c:pt idx="13">
                <c:v>14.176031890000001</c:v>
              </c:pt>
              <c:pt idx="14">
                <c:v>14.556011659999999</c:v>
              </c:pt>
              <c:pt idx="15">
                <c:v>14.19287095</c:v>
              </c:pt>
              <c:pt idx="16">
                <c:v>13.77259868</c:v>
              </c:pt>
              <c:pt idx="17">
                <c:v>13.657423590000001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465-422A-86FB-B009AC317DC0}"/>
            </c:ext>
          </c:extLst>
        </c:ser>
        <c:ser>
          <c:idx val="6"/>
          <c:order val="5"/>
          <c:tx>
            <c:v>PRT</c:v>
          </c:tx>
          <c:cat>
            <c:numLit>
              <c:formatCode>General</c:formatCode>
              <c:ptCount val="18"/>
              <c:pt idx="0">
                <c:v>1996</c:v>
              </c:pt>
              <c:pt idx="1">
                <c:v>1997</c:v>
              </c:pt>
              <c:pt idx="2">
                <c:v>1998</c:v>
              </c:pt>
              <c:pt idx="3">
                <c:v>1999</c:v>
              </c:pt>
              <c:pt idx="4">
                <c:v>2000</c:v>
              </c:pt>
              <c:pt idx="5">
                <c:v>2001</c:v>
              </c:pt>
              <c:pt idx="6">
                <c:v>2002</c:v>
              </c:pt>
              <c:pt idx="7">
                <c:v>2003</c:v>
              </c:pt>
              <c:pt idx="8">
                <c:v>2004</c:v>
              </c:pt>
              <c:pt idx="9">
                <c:v>2005</c:v>
              </c:pt>
              <c:pt idx="10">
                <c:v>2006</c:v>
              </c:pt>
              <c:pt idx="11">
                <c:v>2007</c:v>
              </c:pt>
              <c:pt idx="12">
                <c:v>2008</c:v>
              </c:pt>
              <c:pt idx="13">
                <c:v>2009</c:v>
              </c:pt>
              <c:pt idx="14">
                <c:v>2010</c:v>
              </c:pt>
              <c:pt idx="15">
                <c:v>2011</c:v>
              </c:pt>
              <c:pt idx="16">
                <c:v>2012</c:v>
              </c:pt>
              <c:pt idx="17">
                <c:v>2013</c:v>
              </c:pt>
            </c:numLit>
          </c:cat>
          <c:val>
            <c:numLit>
              <c:formatCode>General</c:formatCode>
              <c:ptCount val="18"/>
              <c:pt idx="0">
                <c:v>11.64556309</c:v>
              </c:pt>
              <c:pt idx="1">
                <c:v>11.89678426</c:v>
              </c:pt>
              <c:pt idx="2">
                <c:v>11.985126060000001</c:v>
              </c:pt>
              <c:pt idx="3">
                <c:v>12.497284410000001</c:v>
              </c:pt>
              <c:pt idx="4">
                <c:v>14.52317951</c:v>
              </c:pt>
              <c:pt idx="5">
                <c:v>14.12987438</c:v>
              </c:pt>
              <c:pt idx="6">
                <c:v>14.781809429999999</c:v>
              </c:pt>
              <c:pt idx="7">
                <c:v>14.48350233</c:v>
              </c:pt>
              <c:pt idx="8">
                <c:v>14.964757909999999</c:v>
              </c:pt>
              <c:pt idx="9">
                <c:v>14.975158670000001</c:v>
              </c:pt>
              <c:pt idx="10">
                <c:v>14.5517792</c:v>
              </c:pt>
              <c:pt idx="11">
                <c:v>14.62623303</c:v>
              </c:pt>
              <c:pt idx="12">
                <c:v>14.7214352</c:v>
              </c:pt>
              <c:pt idx="13">
                <c:v>14.25731704</c:v>
              </c:pt>
              <c:pt idx="14">
                <c:v>13.839611059999999</c:v>
              </c:pt>
              <c:pt idx="15">
                <c:v>13.39691666</c:v>
              </c:pt>
              <c:pt idx="16">
                <c:v>12.85656142</c:v>
              </c:pt>
              <c:pt idx="17">
                <c:v>12.479313680000001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65-422A-86FB-B009AC317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58784"/>
        <c:axId val="116776960"/>
      </c:lineChart>
      <c:catAx>
        <c:axId val="11675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16776960"/>
        <c:crosses val="autoZero"/>
        <c:auto val="1"/>
        <c:lblAlgn val="ctr"/>
        <c:lblOffset val="100"/>
        <c:noMultiLvlLbl val="0"/>
      </c:catAx>
      <c:valAx>
        <c:axId val="116776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En</a:t>
                </a:r>
                <a:r>
                  <a:rPr lang="en-US" baseline="0"/>
                  <a:t> p</a:t>
                </a:r>
                <a:r>
                  <a:rPr lang="en-US"/>
                  <a:t>orcentaje (%)</a:t>
                </a:r>
              </a:p>
            </c:rich>
          </c:tx>
          <c:layout>
            <c:manualLayout>
              <c:xMode val="edge"/>
              <c:yMode val="edge"/>
              <c:x val="1.4475271411338963E-2"/>
              <c:y val="0.30368721151235401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167587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MX"/>
              <a:t>Gráfico 2.1. PEA por área geográfica y sexo , en porcentajes respecto al total. El Salvador, 1995-2014</a:t>
            </a:r>
          </a:p>
        </c:rich>
      </c:tx>
      <c:layout>
        <c:manualLayout>
          <c:xMode val="edge"/>
          <c:yMode val="edge"/>
          <c:x val="0.14104981758189458"/>
          <c:y val="1.61553405962401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81214349117009E-2"/>
          <c:y val="0.14198524966520612"/>
          <c:w val="0.89080610902272916"/>
          <c:h val="0.67308507535925799"/>
        </c:manualLayout>
      </c:layout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Lit>
              <c:formatCode>General</c:formatCode>
              <c:ptCount val="20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</c:numLit>
          </c:cat>
          <c:val>
            <c:numLit>
              <c:formatCode>General</c:formatCode>
              <c:ptCount val="20"/>
              <c:pt idx="0">
                <c:v>0.6289503615811276</c:v>
              </c:pt>
              <c:pt idx="1">
                <c:v>0.62969620756672884</c:v>
              </c:pt>
              <c:pt idx="2">
                <c:v>0.63048411009259298</c:v>
              </c:pt>
              <c:pt idx="3">
                <c:v>0.60988875638005091</c:v>
              </c:pt>
              <c:pt idx="4">
                <c:v>0.60302851704261706</c:v>
              </c:pt>
              <c:pt idx="5">
                <c:v>0.60534937799560562</c:v>
              </c:pt>
              <c:pt idx="6">
                <c:v>0.60268976772430549</c:v>
              </c:pt>
              <c:pt idx="7">
                <c:v>0.59386850329404417</c:v>
              </c:pt>
              <c:pt idx="8">
                <c:v>0.59700613754362319</c:v>
              </c:pt>
              <c:pt idx="9">
                <c:v>0.60390548870818306</c:v>
              </c:pt>
              <c:pt idx="10">
                <c:v>0.59329406810492757</c:v>
              </c:pt>
              <c:pt idx="11">
                <c:v>0.58605416808135236</c:v>
              </c:pt>
              <c:pt idx="12">
                <c:v>0.58394723530836135</c:v>
              </c:pt>
              <c:pt idx="13">
                <c:v>0.58747117281566463</c:v>
              </c:pt>
              <c:pt idx="14">
                <c:v>0.58608744793109757</c:v>
              </c:pt>
              <c:pt idx="15">
                <c:v>0.58680478582977691</c:v>
              </c:pt>
              <c:pt idx="16">
                <c:v>0.59394017643185704</c:v>
              </c:pt>
              <c:pt idx="17">
                <c:v>0.5900785905810213</c:v>
              </c:pt>
              <c:pt idx="18">
                <c:v>0.58035401244152385</c:v>
              </c:pt>
              <c:pt idx="19">
                <c:v>0.58547265438549534</c:v>
              </c:pt>
            </c:numLit>
          </c:val>
          <c:extLst>
            <c:ext xmlns:c16="http://schemas.microsoft.com/office/drawing/2014/chart" uri="{C3380CC4-5D6E-409C-BE32-E72D297353CC}">
              <c16:uniqueId val="{00000000-C63D-4145-826E-16B95B7872F7}"/>
            </c:ext>
          </c:extLst>
        </c:ser>
        <c:ser>
          <c:idx val="1"/>
          <c:order val="1"/>
          <c:tx>
            <c:v>Mujeres</c:v>
          </c:tx>
          <c:invertIfNegative val="0"/>
          <c:cat>
            <c:numLit>
              <c:formatCode>General</c:formatCode>
              <c:ptCount val="20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</c:numLit>
          </c:cat>
          <c:val>
            <c:numLit>
              <c:formatCode>General</c:formatCode>
              <c:ptCount val="20"/>
              <c:pt idx="0">
                <c:v>0.37104963841887245</c:v>
              </c:pt>
              <c:pt idx="1">
                <c:v>0.37030379243327111</c:v>
              </c:pt>
              <c:pt idx="2">
                <c:v>0.36951588990740702</c:v>
              </c:pt>
              <c:pt idx="3">
                <c:v>0.39011124361994914</c:v>
              </c:pt>
              <c:pt idx="4">
                <c:v>0.39697148295738294</c:v>
              </c:pt>
              <c:pt idx="5">
                <c:v>0.39465062200439438</c:v>
              </c:pt>
              <c:pt idx="6">
                <c:v>0.39731023227569456</c:v>
              </c:pt>
              <c:pt idx="7">
                <c:v>0.40613149670595577</c:v>
              </c:pt>
              <c:pt idx="8">
                <c:v>0.40299386245637675</c:v>
              </c:pt>
              <c:pt idx="9">
                <c:v>0.39609451129181694</c:v>
              </c:pt>
              <c:pt idx="10">
                <c:v>0.40670593189507254</c:v>
              </c:pt>
              <c:pt idx="11">
                <c:v>0.4139458319186477</c:v>
              </c:pt>
              <c:pt idx="12">
                <c:v>0.41605276469163871</c:v>
              </c:pt>
              <c:pt idx="13">
                <c:v>0.41252882718433531</c:v>
              </c:pt>
              <c:pt idx="14">
                <c:v>0.41391255206890243</c:v>
              </c:pt>
              <c:pt idx="15">
                <c:v>0.41319521417022315</c:v>
              </c:pt>
              <c:pt idx="16">
                <c:v>0.40605982356814285</c:v>
              </c:pt>
              <c:pt idx="17">
                <c:v>0.4099214094189787</c:v>
              </c:pt>
              <c:pt idx="18">
                <c:v>0.41964598755847615</c:v>
              </c:pt>
              <c:pt idx="19">
                <c:v>0.41452734561450472</c:v>
              </c:pt>
            </c:numLit>
          </c:val>
          <c:extLst>
            <c:ext xmlns:c16="http://schemas.microsoft.com/office/drawing/2014/chart" uri="{C3380CC4-5D6E-409C-BE32-E72D297353CC}">
              <c16:uniqueId val="{00000001-C63D-4145-826E-16B95B787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5349248"/>
        <c:axId val="125240448"/>
      </c:barChart>
      <c:lineChart>
        <c:grouping val="standard"/>
        <c:varyColors val="0"/>
        <c:ser>
          <c:idx val="2"/>
          <c:order val="2"/>
          <c:tx>
            <c:v>Urbana</c:v>
          </c:tx>
          <c:spPr>
            <a:ln w="38100"/>
          </c:spPr>
          <c:marker>
            <c:symbol val="circle"/>
            <c:size val="9"/>
            <c:spPr>
              <a:ln w="38100"/>
            </c:spPr>
          </c:marker>
          <c:cat>
            <c:numLit>
              <c:formatCode>General</c:formatCode>
              <c:ptCount val="20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</c:numLit>
          </c:cat>
          <c:val>
            <c:numLit>
              <c:formatCode>General</c:formatCode>
              <c:ptCount val="20"/>
              <c:pt idx="0">
                <c:v>0.59038732476772215</c:v>
              </c:pt>
              <c:pt idx="1">
                <c:v>0.58975607982189171</c:v>
              </c:pt>
              <c:pt idx="2">
                <c:v>0.59466763218802365</c:v>
              </c:pt>
              <c:pt idx="3">
                <c:v>0.62159276363040183</c:v>
              </c:pt>
              <c:pt idx="4">
                <c:v>0.62737002951787735</c:v>
              </c:pt>
              <c:pt idx="5">
                <c:v>0.62824867357137282</c:v>
              </c:pt>
              <c:pt idx="6">
                <c:v>0.62124297859420075</c:v>
              </c:pt>
              <c:pt idx="7">
                <c:v>0.63041721709910348</c:v>
              </c:pt>
              <c:pt idx="8">
                <c:v>0.63063297666433227</c:v>
              </c:pt>
              <c:pt idx="9">
                <c:v>0.63711180977899717</c:v>
              </c:pt>
              <c:pt idx="10">
                <c:v>0.63721893897942872</c:v>
              </c:pt>
              <c:pt idx="11">
                <c:v>0.62847560432587679</c:v>
              </c:pt>
              <c:pt idx="12">
                <c:v>0.67505491295359732</c:v>
              </c:pt>
              <c:pt idx="13">
                <c:v>0.68913197121047731</c:v>
              </c:pt>
              <c:pt idx="14">
                <c:v>0.67509083277716098</c:v>
              </c:pt>
              <c:pt idx="15">
                <c:v>0.67029210738042788</c:v>
              </c:pt>
              <c:pt idx="16">
                <c:v>0.65841818643741168</c:v>
              </c:pt>
              <c:pt idx="17">
                <c:v>0.66359715409170894</c:v>
              </c:pt>
              <c:pt idx="18">
                <c:v>0.65957713988056488</c:v>
              </c:pt>
              <c:pt idx="19">
                <c:v>0.66296235979144535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63D-4145-826E-16B95B7872F7}"/>
            </c:ext>
          </c:extLst>
        </c:ser>
        <c:ser>
          <c:idx val="3"/>
          <c:order val="3"/>
          <c:tx>
            <c:v>Rural</c:v>
          </c:tx>
          <c:spPr>
            <a:ln w="38100">
              <a:solidFill>
                <a:schemeClr val="tx2"/>
              </a:solidFill>
            </a:ln>
          </c:spPr>
          <c:marker>
            <c:symbol val="circle"/>
            <c:size val="9"/>
            <c:spPr>
              <a:solidFill>
                <a:schemeClr val="tx2"/>
              </a:solidFill>
              <a:ln w="38100">
                <a:solidFill>
                  <a:schemeClr val="tx2"/>
                </a:solidFill>
              </a:ln>
            </c:spPr>
          </c:marker>
          <c:cat>
            <c:numLit>
              <c:formatCode>General</c:formatCode>
              <c:ptCount val="20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</c:numLit>
          </c:cat>
          <c:val>
            <c:numLit>
              <c:formatCode>General</c:formatCode>
              <c:ptCount val="20"/>
              <c:pt idx="0">
                <c:v>0.40961267523227785</c:v>
              </c:pt>
              <c:pt idx="1">
                <c:v>0.41024392017810823</c:v>
              </c:pt>
              <c:pt idx="2">
                <c:v>0.40533236781197629</c:v>
              </c:pt>
              <c:pt idx="3">
                <c:v>0.37840723636959805</c:v>
              </c:pt>
              <c:pt idx="4">
                <c:v>0.37262997048212265</c:v>
              </c:pt>
              <c:pt idx="5">
                <c:v>0.37175132642862718</c:v>
              </c:pt>
              <c:pt idx="6">
                <c:v>0.37875702140579931</c:v>
              </c:pt>
              <c:pt idx="7">
                <c:v>0.36958278290089652</c:v>
              </c:pt>
              <c:pt idx="8">
                <c:v>0.36936702333566779</c:v>
              </c:pt>
              <c:pt idx="9">
                <c:v>0.36288819022100283</c:v>
              </c:pt>
              <c:pt idx="10">
                <c:v>0.36278106102057128</c:v>
              </c:pt>
              <c:pt idx="11">
                <c:v>0.37152439567412321</c:v>
              </c:pt>
              <c:pt idx="12">
                <c:v>0.32494508704640263</c:v>
              </c:pt>
              <c:pt idx="13">
                <c:v>0.31086802878952269</c:v>
              </c:pt>
              <c:pt idx="14">
                <c:v>0.32490916722283897</c:v>
              </c:pt>
              <c:pt idx="15">
                <c:v>0.32970789261957217</c:v>
              </c:pt>
              <c:pt idx="16">
                <c:v>0.34158181356258849</c:v>
              </c:pt>
              <c:pt idx="17">
                <c:v>0.33640284590829117</c:v>
              </c:pt>
              <c:pt idx="18">
                <c:v>0.34042286011943518</c:v>
              </c:pt>
              <c:pt idx="19">
                <c:v>0.33703764020855459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63D-4145-826E-16B95B787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49248"/>
        <c:axId val="125240448"/>
      </c:lineChart>
      <c:catAx>
        <c:axId val="1253492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25240448"/>
        <c:crosses val="autoZero"/>
        <c:auto val="1"/>
        <c:lblAlgn val="ctr"/>
        <c:lblOffset val="100"/>
        <c:noMultiLvlLbl val="0"/>
      </c:catAx>
      <c:valAx>
        <c:axId val="125240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 sz="1200"/>
                </a:pPr>
                <a:r>
                  <a:rPr lang="en-US" sz="1200"/>
                  <a:t>Porcentajes </a:t>
                </a:r>
              </a:p>
            </c:rich>
          </c:tx>
          <c:layout>
            <c:manualLayout>
              <c:xMode val="edge"/>
              <c:yMode val="edge"/>
              <c:x val="8.7887327062653297E-3"/>
              <c:y val="0.390005186881990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25349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075931421126545"/>
          <c:y val="0.87791793913825267"/>
          <c:w val="0.39848125623976993"/>
          <c:h val="3.9285940306016523E-2"/>
        </c:manualLayout>
      </c:layout>
      <c:overlay val="0"/>
      <c:txPr>
        <a:bodyPr/>
        <a:lstStyle/>
        <a:p>
          <a:pPr>
            <a:defRPr lang="es-ES"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Gráfico 2.2. Tasa de ocupación. El Salvador, 1991-2014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05304426937719E-2"/>
          <c:y val="0.10431309431697733"/>
          <c:w val="0.92083427910246951"/>
          <c:h val="0.74398491828991264"/>
        </c:manualLayout>
      </c:layout>
      <c:lineChart>
        <c:grouping val="standard"/>
        <c:varyColors val="0"/>
        <c:ser>
          <c:idx val="0"/>
          <c:order val="0"/>
          <c:tx>
            <c:v>Tasa de ocupación (%)</c:v>
          </c:tx>
          <c:spPr>
            <a:ln w="57150"/>
          </c:spPr>
          <c:marker>
            <c:symbol val="none"/>
          </c:marker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0.91272702495423763</c:v>
              </c:pt>
              <c:pt idx="1">
                <c:v>0.90677922268692412</c:v>
              </c:pt>
              <c:pt idx="2">
                <c:v>0.90058873960562835</c:v>
              </c:pt>
              <c:pt idx="3">
                <c:v>0.92320148242366429</c:v>
              </c:pt>
              <c:pt idx="4">
                <c:v>0.92350253925905124</c:v>
              </c:pt>
              <c:pt idx="5">
                <c:v>0.92324759395333322</c:v>
              </c:pt>
              <c:pt idx="6">
                <c:v>0.92032845540186481</c:v>
              </c:pt>
              <c:pt idx="7">
                <c:v>0.926879394672257</c:v>
              </c:pt>
              <c:pt idx="8">
                <c:v>0.93037470157986291</c:v>
              </c:pt>
              <c:pt idx="9">
                <c:v>0.93043164761563313</c:v>
              </c:pt>
              <c:pt idx="10">
                <c:v>0.93036169728252616</c:v>
              </c:pt>
              <c:pt idx="11">
                <c:v>0.93774060164548689</c:v>
              </c:pt>
              <c:pt idx="12">
                <c:v>0.93084847034210083</c:v>
              </c:pt>
              <c:pt idx="13">
                <c:v>0.93215574874079277</c:v>
              </c:pt>
              <c:pt idx="14">
                <c:v>0.92782579301533463</c:v>
              </c:pt>
              <c:pt idx="15">
                <c:v>0.93434026482915233</c:v>
              </c:pt>
              <c:pt idx="16">
                <c:v>0.9366710815331335</c:v>
              </c:pt>
              <c:pt idx="17">
                <c:v>0.94116049149247494</c:v>
              </c:pt>
              <c:pt idx="18">
                <c:v>0.92668008795818579</c:v>
              </c:pt>
              <c:pt idx="19">
                <c:v>0.9295403141669677</c:v>
              </c:pt>
              <c:pt idx="20">
                <c:v>0.9338321848994352</c:v>
              </c:pt>
              <c:pt idx="21">
                <c:v>0.93928295912218129</c:v>
              </c:pt>
              <c:pt idx="22">
                <c:v>0.94073711807140636</c:v>
              </c:pt>
              <c:pt idx="23">
                <c:v>0.93003334157580886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D9-4A62-AA03-5E61E3E4B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443456"/>
        <c:axId val="125457536"/>
      </c:lineChart>
      <c:catAx>
        <c:axId val="12544345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25457536"/>
        <c:crosses val="autoZero"/>
        <c:auto val="1"/>
        <c:lblAlgn val="ctr"/>
        <c:lblOffset val="100"/>
        <c:noMultiLvlLbl val="0"/>
      </c:catAx>
      <c:valAx>
        <c:axId val="125457536"/>
        <c:scaling>
          <c:orientation val="minMax"/>
          <c:max val="1"/>
          <c:min val="0.70000000000000051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1254434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SV"/>
              <a:t>Gráfico 2.4. Tasa de subempleo visible e invisible. El Salvador, 1991-2014</a:t>
            </a:r>
          </a:p>
        </c:rich>
      </c:tx>
      <c:layout>
        <c:manualLayout>
          <c:xMode val="edge"/>
          <c:yMode val="edge"/>
          <c:x val="0.14660049333778569"/>
          <c:y val="2.94117647058823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83210357939185E-2"/>
          <c:y val="0.10431730960100564"/>
          <c:w val="0.8985009209690098"/>
          <c:h val="0.70202011513266727"/>
        </c:manualLayout>
      </c:layout>
      <c:barChart>
        <c:barDir val="col"/>
        <c:grouping val="clustered"/>
        <c:varyColors val="0"/>
        <c:ser>
          <c:idx val="0"/>
          <c:order val="0"/>
          <c:tx>
            <c:v>Tasa de subempleo visible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3.5</c:v>
              </c:pt>
              <c:pt idx="1">
                <c:v>8.2999999999999972</c:v>
              </c:pt>
              <c:pt idx="2">
                <c:v>3.6000000000000014</c:v>
              </c:pt>
              <c:pt idx="3">
                <c:v>4.0000000000000036</c:v>
              </c:pt>
              <c:pt idx="4">
                <c:v>2.1000000000000014</c:v>
              </c:pt>
              <c:pt idx="5">
                <c:v>2.7999999999999972</c:v>
              </c:pt>
              <c:pt idx="6">
                <c:v>2.8999999999999986</c:v>
              </c:pt>
              <c:pt idx="7">
                <c:v>3.1000000000000014</c:v>
              </c:pt>
              <c:pt idx="8">
                <c:v>3.0999999999999979</c:v>
              </c:pt>
              <c:pt idx="9">
                <c:v>3.3999999999999986</c:v>
              </c:pt>
              <c:pt idx="10">
                <c:v>3.3000000000000007</c:v>
              </c:pt>
              <c:pt idx="11">
                <c:v>3.8000000000000007</c:v>
              </c:pt>
              <c:pt idx="12">
                <c:v>4.3000000000000043</c:v>
              </c:pt>
              <c:pt idx="13">
                <c:v>4.1999999999999993</c:v>
              </c:pt>
              <c:pt idx="14">
                <c:v>5.5</c:v>
              </c:pt>
              <c:pt idx="15">
                <c:v>4.3000000000000007</c:v>
              </c:pt>
              <c:pt idx="16">
                <c:v>4.8000000000000007</c:v>
              </c:pt>
              <c:pt idx="17">
                <c:v>5.6999999999999993</c:v>
              </c:pt>
              <c:pt idx="18">
                <c:v>6.8000000000000007</c:v>
              </c:pt>
              <c:pt idx="19">
                <c:v>6.2999999999999972</c:v>
              </c:pt>
              <c:pt idx="20">
                <c:v>3.1000000000000014</c:v>
              </c:pt>
              <c:pt idx="21">
                <c:v>5.1999999999999993</c:v>
              </c:pt>
              <c:pt idx="22">
                <c:v>5.1999999999999993</c:v>
              </c:pt>
              <c:pt idx="23">
                <c:v>6.1000000000000014</c:v>
              </c:pt>
            </c:numLit>
          </c:val>
          <c:extLst>
            <c:ext xmlns:c16="http://schemas.microsoft.com/office/drawing/2014/chart" uri="{C3380CC4-5D6E-409C-BE32-E72D297353CC}">
              <c16:uniqueId val="{00000000-0C4B-41B1-87D5-0D14103B308B}"/>
            </c:ext>
          </c:extLst>
        </c:ser>
        <c:ser>
          <c:idx val="1"/>
          <c:order val="1"/>
          <c:tx>
            <c:v>Tasa de subempleo invisible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4"/>
              <c:pt idx="0">
                <c:v>1991</c:v>
              </c:pt>
              <c:pt idx="1">
                <c:v>1992</c:v>
              </c:pt>
              <c:pt idx="2">
                <c:v>1993</c:v>
              </c:pt>
              <c:pt idx="3">
                <c:v>1994</c:v>
              </c:pt>
              <c:pt idx="4">
                <c:v>1995</c:v>
              </c:pt>
              <c:pt idx="5">
                <c:v>1996</c:v>
              </c:pt>
              <c:pt idx="6">
                <c:v>1997</c:v>
              </c:pt>
              <c:pt idx="7">
                <c:v>1998</c:v>
              </c:pt>
              <c:pt idx="8">
                <c:v>1999</c:v>
              </c:pt>
              <c:pt idx="9">
                <c:v>2000</c:v>
              </c:pt>
              <c:pt idx="10">
                <c:v>2001</c:v>
              </c:pt>
              <c:pt idx="11">
                <c:v>2002</c:v>
              </c:pt>
              <c:pt idx="12">
                <c:v>2003</c:v>
              </c:pt>
              <c:pt idx="13">
                <c:v>2004</c:v>
              </c:pt>
              <c:pt idx="14">
                <c:v>2005</c:v>
              </c:pt>
              <c:pt idx="15">
                <c:v>2006</c:v>
              </c:pt>
              <c:pt idx="16">
                <c:v>2007</c:v>
              </c:pt>
              <c:pt idx="17">
                <c:v>2008</c:v>
              </c:pt>
              <c:pt idx="18">
                <c:v>2009</c:v>
              </c:pt>
              <c:pt idx="19">
                <c:v>2010</c:v>
              </c:pt>
              <c:pt idx="20">
                <c:v>2011</c:v>
              </c:pt>
              <c:pt idx="21">
                <c:v>2012</c:v>
              </c:pt>
              <c:pt idx="22">
                <c:v>2013</c:v>
              </c:pt>
              <c:pt idx="23">
                <c:v>2014</c:v>
              </c:pt>
            </c:numLit>
          </c:cat>
          <c:val>
            <c:numLit>
              <c:formatCode>General</c:formatCode>
              <c:ptCount val="24"/>
              <c:pt idx="0">
                <c:v>30.5</c:v>
              </c:pt>
              <c:pt idx="1">
                <c:v>29</c:v>
              </c:pt>
              <c:pt idx="2">
                <c:v>25.2</c:v>
              </c:pt>
              <c:pt idx="3">
                <c:v>29.2</c:v>
              </c:pt>
              <c:pt idx="4">
                <c:v>29.9</c:v>
              </c:pt>
              <c:pt idx="5">
                <c:v>28.1</c:v>
              </c:pt>
              <c:pt idx="6">
                <c:v>27.1</c:v>
              </c:pt>
              <c:pt idx="7">
                <c:v>28.4</c:v>
              </c:pt>
              <c:pt idx="8">
                <c:v>28.8</c:v>
              </c:pt>
              <c:pt idx="9">
                <c:v>23.6</c:v>
              </c:pt>
              <c:pt idx="10">
                <c:v>20.7</c:v>
              </c:pt>
              <c:pt idx="11">
                <c:v>22.4</c:v>
              </c:pt>
              <c:pt idx="12">
                <c:v>28.4</c:v>
              </c:pt>
              <c:pt idx="13">
                <c:v>27.1</c:v>
              </c:pt>
              <c:pt idx="14">
                <c:v>23.2</c:v>
              </c:pt>
              <c:pt idx="15">
                <c:v>28.7</c:v>
              </c:pt>
              <c:pt idx="16">
                <c:v>20.7</c:v>
              </c:pt>
              <c:pt idx="17">
                <c:v>23.1</c:v>
              </c:pt>
              <c:pt idx="18">
                <c:v>23.8</c:v>
              </c:pt>
              <c:pt idx="19">
                <c:v>22.6</c:v>
              </c:pt>
              <c:pt idx="20">
                <c:v>29.6</c:v>
              </c:pt>
              <c:pt idx="21">
                <c:v>25.5</c:v>
              </c:pt>
              <c:pt idx="22">
                <c:v>22.5</c:v>
              </c:pt>
              <c:pt idx="23">
                <c:v>24.9</c:v>
              </c:pt>
            </c:numLit>
          </c:val>
          <c:extLst>
            <c:ext xmlns:c16="http://schemas.microsoft.com/office/drawing/2014/chart" uri="{C3380CC4-5D6E-409C-BE32-E72D297353CC}">
              <c16:uniqueId val="{00000001-0C4B-41B1-87D5-0D14103B3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5854080"/>
        <c:axId val="125855616"/>
      </c:barChart>
      <c:catAx>
        <c:axId val="1258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125855616"/>
        <c:crosses val="autoZero"/>
        <c:auto val="1"/>
        <c:lblAlgn val="ctr"/>
        <c:lblOffset val="100"/>
        <c:noMultiLvlLbl val="0"/>
      </c:catAx>
      <c:valAx>
        <c:axId val="125855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s-ES" sz="1400"/>
                </a:pPr>
                <a:r>
                  <a:rPr lang="en-US" sz="1400"/>
                  <a:t>Porcentaje</a:t>
                </a:r>
              </a:p>
            </c:rich>
          </c:tx>
          <c:layout>
            <c:manualLayout>
              <c:xMode val="edge"/>
              <c:yMode val="edge"/>
              <c:x val="1.5766020013572187E-2"/>
              <c:y val="0.3839722424402833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125854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866615681247806"/>
          <c:y val="0.86930308343810014"/>
          <c:w val="0.43532201600654946"/>
          <c:h val="4.086994640375835E-2"/>
        </c:manualLayout>
      </c:layout>
      <c:overlay val="0"/>
      <c:txPr>
        <a:bodyPr/>
        <a:lstStyle/>
        <a:p>
          <a:pPr>
            <a:defRPr lang="es-ES"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18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D3C9D4E-818C-426D-9B06-E0A7060E1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0.22394</cdr:x>
      <cdr:y>0.9301</cdr:y>
    </cdr:from>
    <cdr:to>
      <cdr:x>0.78028</cdr:x>
      <cdr:y>0.98058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41635" y="5849327"/>
          <a:ext cx="4823557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MX" sz="1100">
              <a:latin typeface="Arial Narrow" pitchFamily="34" charset="0"/>
            </a:rPr>
            <a:t>Fuente: EHPM, Digestyc</a:t>
          </a:r>
          <a:r>
            <a:rPr lang="es-MX" sz="1100" baseline="0">
              <a:latin typeface="Arial Narrow" pitchFamily="34" charset="0"/>
            </a:rPr>
            <a:t> 1995-2014</a:t>
          </a:r>
          <a:endParaRPr lang="es-MX" sz="1100">
            <a:latin typeface="Arial Narrow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3220" cy="6285424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23AAAAD-EE88-4A9B-93EC-96B3575E16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0.2435</cdr:x>
      <cdr:y>0.93277</cdr:y>
    </cdr:from>
    <cdr:to>
      <cdr:x>0.80003</cdr:x>
      <cdr:y>0.98322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60600" y="5638800"/>
          <a:ext cx="5166660" cy="304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100">
              <a:latin typeface="Arial Narrow" pitchFamily="34" charset="0"/>
            </a:rPr>
            <a:t>Fuente: EHPM, Digestyc</a:t>
          </a:r>
          <a:r>
            <a:rPr lang="es-MX" sz="1100" baseline="0">
              <a:latin typeface="Arial Narrow" pitchFamily="34" charset="0"/>
            </a:rPr>
            <a:t> 1991-2014</a:t>
          </a:r>
          <a:endParaRPr lang="es-MX" sz="1100">
            <a:latin typeface="Arial Narrow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3220" cy="6285424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63EAAD4-6E15-4A0A-A72D-B1ED4BED721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0.23803</cdr:x>
      <cdr:y>0.93067</cdr:y>
    </cdr:from>
    <cdr:to>
      <cdr:x>0.79456</cdr:x>
      <cdr:y>0.98112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9800" y="5626100"/>
          <a:ext cx="5166660" cy="304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100">
              <a:latin typeface="Arial Narrow" pitchFamily="34" charset="0"/>
            </a:rPr>
            <a:t>Fuente: EHPM, Digestyc</a:t>
          </a:r>
          <a:r>
            <a:rPr lang="es-MX" sz="1100" baseline="0">
              <a:latin typeface="Arial Narrow" pitchFamily="34" charset="0"/>
            </a:rPr>
            <a:t> 1999-2014</a:t>
          </a:r>
          <a:endParaRPr lang="es-MX" sz="1100">
            <a:latin typeface="Arial Narrow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3220" cy="6285424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FFCEF67-927D-48EB-84C0-E0CE1FA22F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0.17606</cdr:x>
      <cdr:y>0.93786</cdr:y>
    </cdr:from>
    <cdr:to>
      <cdr:x>0.77197</cdr:x>
      <cdr:y>0.98636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26442" y="5898173"/>
          <a:ext cx="5166658" cy="304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MX" sz="1200">
              <a:latin typeface="Arial Narrow" pitchFamily="34" charset="0"/>
            </a:rPr>
            <a:t>Fuente: EHPM, Digestyc</a:t>
          </a:r>
          <a:r>
            <a:rPr lang="es-MX" sz="1200" baseline="0">
              <a:latin typeface="Arial Narrow" pitchFamily="34" charset="0"/>
            </a:rPr>
            <a:t> 1999-2014</a:t>
          </a:r>
          <a:endParaRPr lang="es-MX" sz="1200">
            <a:latin typeface="Arial Narrow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78C61FF-7CEF-4B0A-9B20-0198571234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0.21972</cdr:x>
      <cdr:y>0.94552</cdr:y>
    </cdr:from>
    <cdr:to>
      <cdr:x>0.81563</cdr:x>
      <cdr:y>0.99402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05000" y="5946322"/>
          <a:ext cx="5166658" cy="304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MX" sz="1200">
              <a:latin typeface="Arial Narrow" pitchFamily="34" charset="0"/>
            </a:rPr>
            <a:t>Fuente: Góchez (2013), Digestyc y Cepalstat</a:t>
          </a:r>
        </a:p>
      </cdr:txBody>
    </cdr:sp>
  </cdr:relSizeAnchor>
  <cdr:relSizeAnchor xmlns:cdr="http://schemas.openxmlformats.org/drawingml/2006/chartDrawing">
    <cdr:from>
      <cdr:x>0.29976</cdr:x>
      <cdr:y>0.06275</cdr:y>
    </cdr:from>
    <cdr:to>
      <cdr:x>0.7235</cdr:x>
      <cdr:y>0.11467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598964" y="394607"/>
          <a:ext cx="3673929" cy="326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600" b="1">
              <a:latin typeface="Arial Narrow" pitchFamily="34" charset="0"/>
            </a:rPr>
            <a:t>1979=100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7E7165B3-CB91-4AA6-9280-6FE393C0C1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57150</xdr:colOff>
      <xdr:row>16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69E1959-379C-4390-8868-1CEF43B54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0.22757</cdr:x>
      <cdr:y>0.93903</cdr:y>
    </cdr:from>
    <cdr:to>
      <cdr:x>0.82348</cdr:x>
      <cdr:y>0.98752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1973035" y="5905500"/>
          <a:ext cx="5166658" cy="304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MX" sz="1200">
              <a:latin typeface="Arial Narrow" pitchFamily="34" charset="0"/>
            </a:rPr>
            <a:t>Fuente: Góchez (2013), Digestyc y Cepalstat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CA8461E8-4D92-459A-AB77-AABB4BAC3D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0.24797</cdr:x>
      <cdr:y>0.94119</cdr:y>
    </cdr:from>
    <cdr:to>
      <cdr:x>0.84388</cdr:x>
      <cdr:y>0.98969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149928" y="5919108"/>
          <a:ext cx="5166658" cy="304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MX" sz="1200">
              <a:latin typeface="Arial Narrow" pitchFamily="34" charset="0"/>
            </a:rPr>
            <a:t>Fuente: Góchez (2013), Digestyc y Cepalstat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266701</xdr:colOff>
      <xdr:row>15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47515F2-2BB9-4892-97F6-499803078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704849</xdr:colOff>
      <xdr:row>17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BDFD053-4D02-4FA5-87E8-7778E6D8E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15</xdr:row>
      <xdr:rowOff>47625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A5ECC7C4-0937-4DA8-9CE7-2B1EB4E19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104772</xdr:colOff>
      <xdr:row>18</xdr:row>
      <xdr:rowOff>28573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9798C8BB-62C4-4EB6-8471-AFBD0BAB3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209551</xdr:colOff>
      <xdr:row>17</xdr:row>
      <xdr:rowOff>165100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95F5A5E-F322-4A3C-87FE-828D5849D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47625</xdr:colOff>
      <xdr:row>16</xdr:row>
      <xdr:rowOff>19052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7A4A37C-301C-4A89-A7E0-CCC480362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419102</xdr:colOff>
      <xdr:row>17</xdr:row>
      <xdr:rowOff>130176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F1B3817-26A2-4A8F-B46D-FC84FE950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342901</xdr:colOff>
      <xdr:row>15</xdr:row>
      <xdr:rowOff>95251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1A63FEF-6E52-42C2-8407-53F393675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7620</xdr:colOff>
      <xdr:row>18</xdr:row>
      <xdr:rowOff>99060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CF672AE-7E7B-4E47-9AAA-560A6B987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238125</xdr:colOff>
      <xdr:row>20</xdr:row>
      <xdr:rowOff>85725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7821B9F-9139-43DA-8415-C8E76EB48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0.61057</cdr:x>
      <cdr:y>0.10948</cdr:y>
    </cdr:from>
    <cdr:to>
      <cdr:x>0.77964</cdr:x>
      <cdr:y>0.17465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027045" y="320040"/>
          <a:ext cx="8382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SV" sz="1100" b="1"/>
            <a:t>CLURR</a:t>
          </a:r>
        </a:p>
      </cdr:txBody>
    </cdr:sp>
  </cdr:relSizeAnchor>
  <cdr:relSizeAnchor xmlns:cdr="http://schemas.openxmlformats.org/drawingml/2006/chartDrawing">
    <cdr:from>
      <cdr:x>0.40307</cdr:x>
      <cdr:y>0.47442</cdr:y>
    </cdr:from>
    <cdr:to>
      <cdr:x>0.60288</cdr:x>
      <cdr:y>0.55914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998345" y="1386840"/>
          <a:ext cx="9906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SV" sz="1100" b="1">
              <a:solidFill>
                <a:schemeClr val="bg1">
                  <a:lumMod val="50000"/>
                </a:schemeClr>
              </a:solidFill>
            </a:rPr>
            <a:t>CLURR</a:t>
          </a:r>
          <a:r>
            <a:rPr lang="es-SV" sz="1100" b="1" baseline="0">
              <a:solidFill>
                <a:schemeClr val="bg1">
                  <a:lumMod val="50000"/>
                </a:schemeClr>
              </a:solidFill>
            </a:rPr>
            <a:t> (n+1</a:t>
          </a:r>
          <a:r>
            <a:rPr lang="es-SV" sz="1100" baseline="0"/>
            <a:t>)</a:t>
          </a:r>
          <a:endParaRPr lang="es-SV" sz="11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742951</xdr:colOff>
      <xdr:row>16</xdr:row>
      <xdr:rowOff>47626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EB9A58AC-1448-484A-B599-DD084136C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266701</xdr:colOff>
      <xdr:row>15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A00EB2D2-DB2F-4CF0-A71F-F0F37C5CD1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428626</xdr:colOff>
      <xdr:row>17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4C0895BC-6AC7-4B78-9256-078972450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266700</xdr:colOff>
      <xdr:row>16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DEF27DF-5F78-47C7-92D2-432A94925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3220" cy="6285424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CB5EE30-D75F-4A85-B661-891A937657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0.21127</cdr:x>
      <cdr:y>0.94951</cdr:y>
    </cdr:from>
    <cdr:to>
      <cdr:x>0.76761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1731" y="5983654"/>
          <a:ext cx="4823557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>
              <a:latin typeface="Arial Narrow" pitchFamily="34" charset="0"/>
            </a:rPr>
            <a:t>Fuente: EHPM, Digestyc</a:t>
          </a:r>
          <a:r>
            <a:rPr lang="es-MX" sz="1100" baseline="0">
              <a:latin typeface="Arial Narrow" pitchFamily="34" charset="0"/>
            </a:rPr>
            <a:t> 1995-2014</a:t>
          </a:r>
          <a:endParaRPr lang="es-MX" sz="1100">
            <a:latin typeface="Arial Narrow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3220" cy="6285424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C5D5911-3A05-409A-85AC-76A647C16A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9BBC-AD4C-4479-AFA3-2A96AEB34C57}">
  <sheetPr>
    <tabColor theme="8" tint="-0.499984740745262"/>
  </sheetPr>
  <dimension ref="A1:Q142"/>
  <sheetViews>
    <sheetView tabSelected="1" zoomScale="95" zoomScaleNormal="95" workbookViewId="0">
      <selection activeCell="B11" sqref="B11:O13"/>
    </sheetView>
  </sheetViews>
  <sheetFormatPr defaultColWidth="10.85546875" defaultRowHeight="14.1" outlineLevelRow="1"/>
  <cols>
    <col min="1" max="1" width="7.5703125" style="46" customWidth="1"/>
    <col min="2" max="2" width="10.5703125" style="46" customWidth="1"/>
    <col min="3" max="3" width="10.85546875" style="48"/>
    <col min="4" max="9" width="10.85546875" style="46"/>
    <col min="10" max="10" width="10.5703125" style="48" customWidth="1"/>
    <col min="11" max="15" width="10.85546875" style="46"/>
    <col min="16" max="16" width="7.5703125" style="46" customWidth="1"/>
    <col min="17" max="16384" width="10.85546875" style="46"/>
  </cols>
  <sheetData>
    <row r="1" spans="1:17" ht="14.1" customHeight="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3"/>
    </row>
    <row r="2" spans="1:17" ht="14.1" customHeight="1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3"/>
    </row>
    <row r="3" spans="1:17" ht="14.1" customHeight="1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3"/>
    </row>
    <row r="4" spans="1:17" ht="14.1" customHeight="1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3"/>
    </row>
    <row r="5" spans="1:17" ht="14.1" customHeight="1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3"/>
    </row>
    <row r="6" spans="1:17" ht="14.1" customHeight="1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3"/>
    </row>
    <row r="7" spans="1:17" ht="14.1" customHeight="1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3"/>
    </row>
    <row r="8" spans="1:17" ht="14.1" customHeight="1">
      <c r="A8" s="223"/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3"/>
    </row>
    <row r="9" spans="1:17">
      <c r="A9" s="23"/>
      <c r="B9" s="23"/>
      <c r="C9" s="43"/>
      <c r="D9" s="23"/>
      <c r="E9" s="23"/>
      <c r="F9" s="23"/>
      <c r="G9" s="23"/>
      <c r="H9" s="23"/>
      <c r="I9" s="23"/>
      <c r="J9" s="43"/>
      <c r="K9" s="23"/>
      <c r="L9" s="23"/>
      <c r="M9" s="23"/>
      <c r="N9" s="23"/>
      <c r="O9" s="23"/>
      <c r="P9" s="23"/>
      <c r="Q9" s="23"/>
    </row>
    <row r="10" spans="1:17" ht="20.100000000000001">
      <c r="A10" s="23"/>
      <c r="B10" s="225" t="s">
        <v>1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3"/>
      <c r="Q10" s="23"/>
    </row>
    <row r="11" spans="1:17" ht="14.25">
      <c r="A11" s="23"/>
      <c r="B11" s="224" t="s">
        <v>2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3"/>
      <c r="Q11" s="23"/>
    </row>
    <row r="12" spans="1:17" ht="14.25">
      <c r="A12" s="23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3"/>
      <c r="Q12" s="23"/>
    </row>
    <row r="13" spans="1:17" ht="27" customHeight="1">
      <c r="A13" s="23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3"/>
      <c r="Q13" s="23"/>
    </row>
    <row r="14" spans="1:17">
      <c r="A14" s="23"/>
      <c r="B14" s="23"/>
      <c r="C14" s="43"/>
      <c r="D14" s="23"/>
      <c r="E14" s="23"/>
      <c r="F14" s="23"/>
      <c r="G14" s="23"/>
      <c r="H14" s="23"/>
      <c r="I14" s="23"/>
      <c r="J14" s="43"/>
      <c r="K14" s="23"/>
      <c r="L14" s="23"/>
      <c r="M14" s="23"/>
      <c r="N14" s="23"/>
      <c r="O14" s="23"/>
      <c r="P14" s="23"/>
      <c r="Q14" s="23"/>
    </row>
    <row r="15" spans="1:17" ht="39.950000000000003" customHeight="1">
      <c r="A15" s="23"/>
      <c r="B15" s="42">
        <v>1</v>
      </c>
      <c r="C15" s="222" t="s">
        <v>3</v>
      </c>
      <c r="D15" s="222"/>
      <c r="E15" s="222"/>
      <c r="F15" s="222"/>
      <c r="G15" s="222"/>
      <c r="H15" s="23"/>
      <c r="I15" s="23"/>
      <c r="J15" s="42">
        <v>2</v>
      </c>
      <c r="K15" s="222" t="s">
        <v>4</v>
      </c>
      <c r="L15" s="222"/>
      <c r="M15" s="222"/>
      <c r="N15" s="222"/>
      <c r="O15" s="222"/>
      <c r="P15" s="23"/>
      <c r="Q15" s="23"/>
    </row>
    <row r="16" spans="1:17" ht="12" customHeight="1">
      <c r="A16" s="23"/>
      <c r="B16" s="24"/>
      <c r="C16" s="25"/>
      <c r="D16" s="25"/>
      <c r="E16" s="25"/>
      <c r="F16" s="25"/>
      <c r="G16" s="26"/>
      <c r="H16" s="23"/>
      <c r="I16" s="24"/>
      <c r="J16" s="201"/>
      <c r="K16" s="25"/>
      <c r="L16" s="25"/>
      <c r="M16" s="25"/>
      <c r="N16" s="23"/>
      <c r="O16" s="23"/>
      <c r="P16" s="23"/>
      <c r="Q16" s="23"/>
    </row>
    <row r="17" spans="1:17" ht="24.95" customHeight="1">
      <c r="A17" s="23"/>
      <c r="B17" s="221" t="s">
        <v>5</v>
      </c>
      <c r="C17" s="221"/>
      <c r="D17" s="221"/>
      <c r="E17" s="221"/>
      <c r="F17" s="221"/>
      <c r="G17" s="221"/>
      <c r="H17" s="23"/>
      <c r="I17" s="24"/>
      <c r="J17" s="221" t="s">
        <v>5</v>
      </c>
      <c r="K17" s="221"/>
      <c r="L17" s="221"/>
      <c r="M17" s="221"/>
      <c r="N17" s="221"/>
      <c r="O17" s="221"/>
      <c r="P17" s="23"/>
      <c r="Q17" s="23"/>
    </row>
    <row r="18" spans="1:17" ht="12" customHeight="1" outlineLevel="1">
      <c r="A18" s="23"/>
      <c r="B18" s="23"/>
      <c r="C18" s="43"/>
      <c r="D18" s="23"/>
      <c r="E18" s="23"/>
      <c r="F18" s="23"/>
      <c r="G18" s="23"/>
      <c r="H18" s="23"/>
      <c r="I18" s="24"/>
      <c r="J18" s="43"/>
      <c r="K18" s="23"/>
      <c r="L18" s="23"/>
      <c r="M18" s="23"/>
      <c r="N18" s="23"/>
      <c r="O18" s="23"/>
      <c r="P18" s="23"/>
      <c r="Q18" s="23"/>
    </row>
    <row r="19" spans="1:17" ht="24.95" customHeight="1" outlineLevel="1">
      <c r="A19" s="23"/>
      <c r="B19" s="51">
        <v>1.1000000000000001</v>
      </c>
      <c r="C19" s="220" t="s">
        <v>6</v>
      </c>
      <c r="D19" s="220"/>
      <c r="E19" s="220"/>
      <c r="F19" s="220"/>
      <c r="G19" s="220"/>
      <c r="H19" s="23"/>
      <c r="I19" s="24"/>
      <c r="J19" s="51">
        <v>2.1</v>
      </c>
      <c r="K19" s="220" t="s">
        <v>7</v>
      </c>
      <c r="L19" s="220"/>
      <c r="M19" s="220"/>
      <c r="N19" s="220"/>
      <c r="O19" s="220"/>
      <c r="P19" s="23"/>
      <c r="Q19" s="23"/>
    </row>
    <row r="20" spans="1:17" ht="12" customHeight="1" outlineLevel="1">
      <c r="A20" s="23"/>
      <c r="B20" s="201"/>
      <c r="C20" s="25"/>
      <c r="D20" s="25"/>
      <c r="E20" s="25"/>
      <c r="F20" s="25"/>
      <c r="G20" s="27"/>
      <c r="H20" s="23"/>
      <c r="I20" s="24"/>
      <c r="J20" s="201"/>
      <c r="K20" s="44"/>
      <c r="L20" s="44"/>
      <c r="M20" s="44"/>
      <c r="N20" s="44"/>
      <c r="O20" s="27"/>
      <c r="P20" s="23"/>
      <c r="Q20" s="23"/>
    </row>
    <row r="21" spans="1:17" ht="24.95" customHeight="1" outlineLevel="1">
      <c r="A21" s="23"/>
      <c r="B21" s="51">
        <v>1.2</v>
      </c>
      <c r="C21" s="220" t="s">
        <v>8</v>
      </c>
      <c r="D21" s="220"/>
      <c r="E21" s="220"/>
      <c r="F21" s="220"/>
      <c r="G21" s="220"/>
      <c r="H21" s="23"/>
      <c r="I21" s="24"/>
      <c r="J21" s="51">
        <v>2.2000000000000002</v>
      </c>
      <c r="K21" s="220" t="s">
        <v>9</v>
      </c>
      <c r="L21" s="220"/>
      <c r="M21" s="220"/>
      <c r="N21" s="220"/>
      <c r="O21" s="220"/>
      <c r="P21" s="23"/>
      <c r="Q21" s="23"/>
    </row>
    <row r="22" spans="1:17" ht="12" customHeight="1" outlineLevel="1">
      <c r="A22" s="23"/>
      <c r="B22" s="201"/>
      <c r="C22" s="25"/>
      <c r="D22" s="25"/>
      <c r="E22" s="25"/>
      <c r="F22" s="25"/>
      <c r="G22" s="27"/>
      <c r="H22" s="23"/>
      <c r="I22" s="24"/>
      <c r="J22" s="201"/>
      <c r="K22" s="44"/>
      <c r="L22" s="44"/>
      <c r="M22" s="44"/>
      <c r="N22" s="44"/>
      <c r="O22" s="27"/>
      <c r="P22" s="23"/>
      <c r="Q22" s="23"/>
    </row>
    <row r="23" spans="1:17" ht="24.95" customHeight="1" outlineLevel="1">
      <c r="A23" s="23"/>
      <c r="B23" s="51">
        <v>1.3</v>
      </c>
      <c r="C23" s="220" t="s">
        <v>10</v>
      </c>
      <c r="D23" s="220"/>
      <c r="E23" s="220"/>
      <c r="F23" s="220"/>
      <c r="G23" s="220"/>
      <c r="H23" s="23"/>
      <c r="I23" s="24"/>
      <c r="J23" s="51">
        <v>2.2999999999999998</v>
      </c>
      <c r="K23" s="220" t="s">
        <v>11</v>
      </c>
      <c r="L23" s="220"/>
      <c r="M23" s="220"/>
      <c r="N23" s="220"/>
      <c r="O23" s="220"/>
      <c r="P23" s="23"/>
      <c r="Q23" s="23"/>
    </row>
    <row r="24" spans="1:17" ht="12" customHeight="1" outlineLevel="1">
      <c r="A24" s="23"/>
      <c r="B24" s="24"/>
      <c r="C24" s="25"/>
      <c r="D24" s="25"/>
      <c r="E24" s="25"/>
      <c r="F24" s="25"/>
      <c r="G24" s="27"/>
      <c r="H24" s="23"/>
      <c r="I24" s="24"/>
      <c r="J24" s="24"/>
      <c r="K24" s="45"/>
      <c r="L24" s="45"/>
      <c r="M24" s="45"/>
      <c r="N24" s="45"/>
      <c r="O24" s="27"/>
      <c r="P24" s="23"/>
      <c r="Q24" s="23"/>
    </row>
    <row r="25" spans="1:17" ht="24.95" customHeight="1" outlineLevel="1">
      <c r="A25" s="23"/>
      <c r="B25" s="51">
        <v>1.4</v>
      </c>
      <c r="C25" s="220" t="s">
        <v>12</v>
      </c>
      <c r="D25" s="220"/>
      <c r="E25" s="220"/>
      <c r="F25" s="220"/>
      <c r="G25" s="220"/>
      <c r="H25" s="23"/>
      <c r="I25" s="24"/>
      <c r="J25" s="51">
        <v>2.4</v>
      </c>
      <c r="K25" s="220" t="s">
        <v>13</v>
      </c>
      <c r="L25" s="220"/>
      <c r="M25" s="220"/>
      <c r="N25" s="220"/>
      <c r="O25" s="220"/>
      <c r="P25" s="23"/>
      <c r="Q25" s="23"/>
    </row>
    <row r="26" spans="1:17" ht="12" customHeight="1" outlineLevel="1">
      <c r="A26" s="23"/>
      <c r="B26" s="201"/>
      <c r="C26" s="25"/>
      <c r="D26" s="25"/>
      <c r="E26" s="25"/>
      <c r="F26" s="25"/>
      <c r="G26" s="27"/>
      <c r="H26" s="23"/>
      <c r="I26" s="24"/>
      <c r="J26" s="201"/>
      <c r="K26" s="44"/>
      <c r="L26" s="44"/>
      <c r="M26" s="44"/>
      <c r="N26" s="44"/>
      <c r="O26" s="27"/>
      <c r="P26" s="23"/>
      <c r="Q26" s="23"/>
    </row>
    <row r="27" spans="1:17" ht="24.95" customHeight="1" outlineLevel="1">
      <c r="A27" s="23"/>
      <c r="B27" s="51">
        <v>1.5</v>
      </c>
      <c r="C27" s="220" t="s">
        <v>14</v>
      </c>
      <c r="D27" s="220"/>
      <c r="E27" s="220"/>
      <c r="F27" s="220"/>
      <c r="G27" s="220"/>
      <c r="H27" s="23"/>
      <c r="I27" s="24"/>
      <c r="J27" s="51">
        <v>2.5</v>
      </c>
      <c r="K27" s="220" t="s">
        <v>15</v>
      </c>
      <c r="L27" s="220"/>
      <c r="M27" s="220"/>
      <c r="N27" s="220"/>
      <c r="O27" s="220"/>
      <c r="P27" s="23"/>
      <c r="Q27" s="23"/>
    </row>
    <row r="28" spans="1:17" ht="12" customHeight="1" outlineLevel="1">
      <c r="A28" s="23"/>
      <c r="B28" s="201"/>
      <c r="C28" s="25"/>
      <c r="D28" s="25"/>
      <c r="E28" s="25"/>
      <c r="F28" s="25"/>
      <c r="G28" s="27"/>
      <c r="H28" s="23"/>
      <c r="I28" s="23"/>
      <c r="J28" s="201"/>
      <c r="K28" s="44"/>
      <c r="L28" s="44"/>
      <c r="M28" s="44"/>
      <c r="N28" s="44"/>
      <c r="O28" s="27"/>
      <c r="P28" s="23"/>
      <c r="Q28" s="23"/>
    </row>
    <row r="29" spans="1:17" ht="24.95" customHeight="1" outlineLevel="1">
      <c r="A29" s="23"/>
      <c r="B29" s="51">
        <v>1.6</v>
      </c>
      <c r="C29" s="220" t="s">
        <v>16</v>
      </c>
      <c r="D29" s="220"/>
      <c r="E29" s="220"/>
      <c r="F29" s="220"/>
      <c r="G29" s="220"/>
      <c r="H29" s="23"/>
      <c r="I29" s="23"/>
      <c r="J29" s="51">
        <v>2.6</v>
      </c>
      <c r="K29" s="220" t="s">
        <v>17</v>
      </c>
      <c r="L29" s="220"/>
      <c r="M29" s="220"/>
      <c r="N29" s="220"/>
      <c r="O29" s="220"/>
      <c r="P29" s="23"/>
      <c r="Q29" s="23"/>
    </row>
    <row r="30" spans="1:17" ht="12" customHeight="1" outlineLevel="1">
      <c r="A30" s="23"/>
      <c r="B30" s="23"/>
      <c r="C30" s="43"/>
      <c r="D30" s="23"/>
      <c r="E30" s="23"/>
      <c r="F30" s="23"/>
      <c r="G30" s="23"/>
      <c r="H30" s="23"/>
      <c r="I30" s="23"/>
      <c r="J30" s="201"/>
      <c r="K30" s="44"/>
      <c r="L30" s="44"/>
      <c r="M30" s="44"/>
      <c r="N30" s="44"/>
      <c r="O30" s="27"/>
      <c r="P30" s="23"/>
      <c r="Q30" s="23"/>
    </row>
    <row r="31" spans="1:17" ht="24.95" customHeight="1" outlineLevel="1">
      <c r="A31" s="23"/>
      <c r="B31" s="23"/>
      <c r="C31" s="43"/>
      <c r="D31" s="23"/>
      <c r="E31" s="23"/>
      <c r="F31" s="23"/>
      <c r="G31" s="23"/>
      <c r="H31" s="23"/>
      <c r="I31" s="23"/>
      <c r="J31" s="51">
        <v>2.7</v>
      </c>
      <c r="K31" s="220" t="s">
        <v>18</v>
      </c>
      <c r="L31" s="220"/>
      <c r="M31" s="220"/>
      <c r="N31" s="220"/>
      <c r="O31" s="220"/>
      <c r="P31" s="23"/>
      <c r="Q31" s="23"/>
    </row>
    <row r="32" spans="1:17" ht="12" customHeight="1" outlineLevel="1">
      <c r="A32" s="23"/>
      <c r="B32" s="23"/>
      <c r="C32" s="43"/>
      <c r="D32" s="23"/>
      <c r="E32" s="23"/>
      <c r="F32" s="23"/>
      <c r="G32" s="23"/>
      <c r="H32" s="23"/>
      <c r="I32" s="23"/>
      <c r="J32" s="24"/>
      <c r="K32" s="45"/>
      <c r="L32" s="45"/>
      <c r="M32" s="45"/>
      <c r="N32" s="45"/>
      <c r="O32" s="27"/>
      <c r="P32" s="23"/>
      <c r="Q32" s="23"/>
    </row>
    <row r="33" spans="1:17" ht="24.95" customHeight="1" outlineLevel="1">
      <c r="A33" s="23"/>
      <c r="B33" s="23"/>
      <c r="C33" s="43"/>
      <c r="D33" s="23"/>
      <c r="E33" s="23"/>
      <c r="F33" s="23"/>
      <c r="G33" s="23"/>
      <c r="H33" s="23"/>
      <c r="I33" s="23"/>
      <c r="J33" s="51">
        <v>2.8</v>
      </c>
      <c r="K33" s="220" t="s">
        <v>19</v>
      </c>
      <c r="L33" s="220"/>
      <c r="M33" s="220"/>
      <c r="N33" s="220"/>
      <c r="O33" s="220"/>
      <c r="P33" s="23"/>
      <c r="Q33" s="23"/>
    </row>
    <row r="34" spans="1:17" ht="12" customHeight="1" outlineLevel="1">
      <c r="A34" s="23"/>
      <c r="B34" s="23"/>
      <c r="C34" s="43"/>
      <c r="D34" s="23"/>
      <c r="E34" s="23"/>
      <c r="F34" s="23"/>
      <c r="G34" s="23"/>
      <c r="H34" s="23"/>
      <c r="I34" s="23"/>
      <c r="J34" s="201"/>
      <c r="K34" s="44"/>
      <c r="L34" s="44"/>
      <c r="M34" s="44"/>
      <c r="N34" s="44"/>
      <c r="O34" s="27"/>
      <c r="P34" s="23"/>
      <c r="Q34" s="23"/>
    </row>
    <row r="35" spans="1:17" ht="24.95" customHeight="1" outlineLevel="1">
      <c r="A35" s="23"/>
      <c r="B35" s="23"/>
      <c r="C35" s="43"/>
      <c r="D35" s="23"/>
      <c r="E35" s="23"/>
      <c r="F35" s="23"/>
      <c r="G35" s="23"/>
      <c r="H35" s="23"/>
      <c r="I35" s="23"/>
      <c r="J35" s="51">
        <v>2.9</v>
      </c>
      <c r="K35" s="220" t="s">
        <v>20</v>
      </c>
      <c r="L35" s="220"/>
      <c r="M35" s="220"/>
      <c r="N35" s="220"/>
      <c r="O35" s="220"/>
      <c r="P35" s="23"/>
      <c r="Q35" s="23"/>
    </row>
    <row r="36" spans="1:17" ht="12" customHeight="1" outlineLevel="1">
      <c r="A36" s="23"/>
      <c r="B36" s="23"/>
      <c r="C36" s="43"/>
      <c r="D36" s="23"/>
      <c r="E36" s="23"/>
      <c r="F36" s="23"/>
      <c r="G36" s="23"/>
      <c r="H36" s="23"/>
      <c r="I36" s="23"/>
      <c r="J36" s="201"/>
      <c r="K36" s="44"/>
      <c r="L36" s="44"/>
      <c r="M36" s="44"/>
      <c r="N36" s="44"/>
      <c r="O36" s="27"/>
      <c r="P36" s="23"/>
      <c r="Q36" s="23"/>
    </row>
    <row r="37" spans="1:17" ht="24.95" customHeight="1" outlineLevel="1">
      <c r="A37" s="23"/>
      <c r="B37" s="23"/>
      <c r="C37" s="43"/>
      <c r="D37" s="23"/>
      <c r="E37" s="23"/>
      <c r="F37" s="23"/>
      <c r="G37" s="23"/>
      <c r="H37" s="23"/>
      <c r="I37" s="23"/>
      <c r="J37" s="200">
        <v>2.1</v>
      </c>
      <c r="K37" s="220" t="s">
        <v>21</v>
      </c>
      <c r="L37" s="220"/>
      <c r="M37" s="220"/>
      <c r="N37" s="220"/>
      <c r="O37" s="220"/>
      <c r="P37" s="23"/>
      <c r="Q37" s="23"/>
    </row>
    <row r="38" spans="1:17" ht="12" customHeight="1" outlineLevel="1">
      <c r="A38" s="23"/>
      <c r="B38" s="23"/>
      <c r="C38" s="43"/>
      <c r="D38" s="23"/>
      <c r="E38" s="23"/>
      <c r="F38" s="23"/>
      <c r="G38" s="23"/>
      <c r="H38" s="23"/>
      <c r="I38" s="23"/>
      <c r="J38" s="201"/>
      <c r="K38" s="45"/>
      <c r="L38" s="45"/>
      <c r="M38" s="45"/>
      <c r="N38" s="45"/>
      <c r="O38" s="27"/>
      <c r="P38" s="23"/>
      <c r="Q38" s="23"/>
    </row>
    <row r="39" spans="1:17" ht="24.95" customHeight="1" outlineLevel="1">
      <c r="A39" s="23"/>
      <c r="B39" s="23"/>
      <c r="C39" s="43"/>
      <c r="D39" s="23"/>
      <c r="E39" s="23"/>
      <c r="F39" s="23"/>
      <c r="G39" s="23"/>
      <c r="H39" s="23"/>
      <c r="I39" s="23"/>
      <c r="J39" s="51">
        <v>2.11</v>
      </c>
      <c r="K39" s="220" t="s">
        <v>22</v>
      </c>
      <c r="L39" s="220"/>
      <c r="M39" s="220"/>
      <c r="N39" s="220"/>
      <c r="O39" s="220"/>
      <c r="P39" s="23"/>
      <c r="Q39" s="23"/>
    </row>
    <row r="40" spans="1:17" ht="12" customHeight="1" outlineLevel="1">
      <c r="A40" s="23"/>
      <c r="B40" s="23"/>
      <c r="C40" s="43"/>
      <c r="D40" s="23"/>
      <c r="E40" s="23"/>
      <c r="F40" s="23"/>
      <c r="G40" s="23"/>
      <c r="H40" s="23"/>
      <c r="I40" s="23"/>
      <c r="J40" s="24"/>
      <c r="K40" s="44"/>
      <c r="L40" s="44"/>
      <c r="M40" s="44"/>
      <c r="N40" s="44"/>
      <c r="O40" s="27"/>
      <c r="P40" s="23"/>
      <c r="Q40" s="23"/>
    </row>
    <row r="41" spans="1:17" ht="24.95" customHeight="1" outlineLevel="1">
      <c r="A41" s="23"/>
      <c r="B41" s="23"/>
      <c r="C41" s="43"/>
      <c r="D41" s="23"/>
      <c r="E41" s="23"/>
      <c r="F41" s="23"/>
      <c r="G41" s="23"/>
      <c r="H41" s="23"/>
      <c r="I41" s="23"/>
      <c r="J41" s="51">
        <v>2.12</v>
      </c>
      <c r="K41" s="220" t="s">
        <v>23</v>
      </c>
      <c r="L41" s="220"/>
      <c r="M41" s="220"/>
      <c r="N41" s="220"/>
      <c r="O41" s="220"/>
      <c r="P41" s="23"/>
      <c r="Q41" s="23"/>
    </row>
    <row r="42" spans="1:17" ht="12" customHeight="1" outlineLevel="1">
      <c r="A42" s="23"/>
      <c r="B42" s="23"/>
      <c r="C42" s="43"/>
      <c r="D42" s="23"/>
      <c r="E42" s="23"/>
      <c r="F42" s="23"/>
      <c r="G42" s="23"/>
      <c r="H42" s="23"/>
      <c r="I42" s="23"/>
      <c r="J42" s="201"/>
      <c r="K42" s="44"/>
      <c r="L42" s="44"/>
      <c r="M42" s="44"/>
      <c r="N42" s="44"/>
      <c r="O42" s="27"/>
      <c r="P42" s="23"/>
      <c r="Q42" s="23"/>
    </row>
    <row r="43" spans="1:17" ht="24.95" customHeight="1" outlineLevel="1">
      <c r="A43" s="23"/>
      <c r="B43" s="23"/>
      <c r="C43" s="43"/>
      <c r="D43" s="23"/>
      <c r="E43" s="23"/>
      <c r="F43" s="23"/>
      <c r="G43" s="23"/>
      <c r="H43" s="23"/>
      <c r="I43" s="23"/>
      <c r="J43" s="51">
        <v>2.13</v>
      </c>
      <c r="K43" s="220" t="s">
        <v>24</v>
      </c>
      <c r="L43" s="220"/>
      <c r="M43" s="220"/>
      <c r="N43" s="220"/>
      <c r="O43" s="220"/>
      <c r="P43" s="23"/>
      <c r="Q43" s="23"/>
    </row>
    <row r="44" spans="1:17" ht="12" customHeight="1" outlineLevel="1">
      <c r="A44" s="23"/>
      <c r="B44" s="23"/>
      <c r="C44" s="23"/>
      <c r="D44" s="23"/>
      <c r="E44" s="23"/>
      <c r="F44" s="23"/>
      <c r="G44" s="23"/>
      <c r="H44" s="23"/>
      <c r="I44" s="23"/>
      <c r="J44" s="201"/>
      <c r="K44" s="44"/>
      <c r="L44" s="44"/>
      <c r="M44" s="44"/>
      <c r="N44" s="44"/>
      <c r="O44" s="27"/>
      <c r="P44" s="23"/>
      <c r="Q44" s="23"/>
    </row>
    <row r="45" spans="1:17" ht="12" customHeight="1">
      <c r="A45" s="23"/>
      <c r="B45" s="23"/>
      <c r="C45" s="43"/>
      <c r="D45" s="23"/>
      <c r="E45" s="23"/>
      <c r="F45" s="23"/>
      <c r="G45" s="23"/>
      <c r="H45" s="23"/>
      <c r="I45" s="23"/>
      <c r="J45" s="43"/>
      <c r="K45" s="23"/>
      <c r="L45" s="23"/>
      <c r="M45" s="23"/>
      <c r="N45" s="23"/>
      <c r="O45" s="23"/>
      <c r="P45" s="23"/>
      <c r="Q45" s="23"/>
    </row>
    <row r="46" spans="1:17" ht="24.95" customHeight="1">
      <c r="A46" s="23"/>
      <c r="B46" s="221" t="s">
        <v>25</v>
      </c>
      <c r="C46" s="221"/>
      <c r="D46" s="221"/>
      <c r="E46" s="221"/>
      <c r="F46" s="221"/>
      <c r="G46" s="221"/>
      <c r="H46" s="23"/>
      <c r="I46" s="23"/>
      <c r="J46" s="221" t="s">
        <v>25</v>
      </c>
      <c r="K46" s="221"/>
      <c r="L46" s="221"/>
      <c r="M46" s="221"/>
      <c r="N46" s="221"/>
      <c r="O46" s="221"/>
      <c r="P46" s="23"/>
      <c r="Q46" s="23"/>
    </row>
    <row r="47" spans="1:17" ht="12" customHeight="1" outlineLevel="1">
      <c r="A47" s="23"/>
      <c r="B47" s="23"/>
      <c r="C47" s="43"/>
      <c r="D47" s="23"/>
      <c r="E47" s="23"/>
      <c r="F47" s="23"/>
      <c r="G47" s="23"/>
      <c r="H47" s="23"/>
      <c r="I47" s="23"/>
      <c r="J47" s="201"/>
      <c r="K47" s="44"/>
      <c r="L47" s="44"/>
      <c r="M47" s="44"/>
      <c r="N47" s="44"/>
      <c r="O47" s="27"/>
      <c r="P47" s="23"/>
      <c r="Q47" s="23"/>
    </row>
    <row r="48" spans="1:17" ht="24.95" customHeight="1" outlineLevel="1">
      <c r="A48" s="23"/>
      <c r="B48" s="51">
        <v>1.1000000000000001</v>
      </c>
      <c r="C48" s="220" t="s">
        <v>6</v>
      </c>
      <c r="D48" s="220"/>
      <c r="E48" s="220"/>
      <c r="F48" s="220"/>
      <c r="G48" s="220"/>
      <c r="H48" s="23"/>
      <c r="I48" s="23"/>
      <c r="J48" s="13">
        <v>2.1</v>
      </c>
      <c r="K48" s="220" t="s">
        <v>26</v>
      </c>
      <c r="L48" s="220"/>
      <c r="M48" s="220"/>
      <c r="N48" s="220"/>
      <c r="O48" s="220"/>
      <c r="P48" s="23"/>
      <c r="Q48" s="23"/>
    </row>
    <row r="49" spans="1:17" ht="12" customHeight="1" outlineLevel="1">
      <c r="A49" s="23"/>
      <c r="B49" s="201"/>
      <c r="C49" s="25"/>
      <c r="D49" s="25"/>
      <c r="E49" s="25"/>
      <c r="F49" s="25"/>
      <c r="G49" s="27"/>
      <c r="H49" s="23"/>
      <c r="I49" s="23"/>
      <c r="J49" s="201"/>
      <c r="K49" s="44"/>
      <c r="L49" s="44"/>
      <c r="M49" s="44"/>
      <c r="N49" s="44"/>
      <c r="O49" s="27"/>
      <c r="P49" s="23"/>
      <c r="Q49" s="23"/>
    </row>
    <row r="50" spans="1:17" ht="24.95" customHeight="1" outlineLevel="1">
      <c r="A50" s="23"/>
      <c r="B50" s="51">
        <v>1.2</v>
      </c>
      <c r="C50" s="220" t="s">
        <v>8</v>
      </c>
      <c r="D50" s="220"/>
      <c r="E50" s="220"/>
      <c r="F50" s="220"/>
      <c r="G50" s="220"/>
      <c r="H50" s="23"/>
      <c r="I50" s="23"/>
      <c r="J50" s="13">
        <v>2.2000000000000002</v>
      </c>
      <c r="K50" s="220" t="s">
        <v>27</v>
      </c>
      <c r="L50" s="220"/>
      <c r="M50" s="220"/>
      <c r="N50" s="220"/>
      <c r="O50" s="220"/>
      <c r="P50" s="23"/>
      <c r="Q50" s="23"/>
    </row>
    <row r="51" spans="1:17" ht="12" customHeight="1" outlineLevel="1">
      <c r="A51" s="23"/>
      <c r="B51" s="201"/>
      <c r="C51" s="25"/>
      <c r="D51" s="25"/>
      <c r="E51" s="25"/>
      <c r="F51" s="25"/>
      <c r="G51" s="27"/>
      <c r="H51" s="23"/>
      <c r="I51" s="23"/>
      <c r="J51" s="201"/>
      <c r="K51" s="44"/>
      <c r="L51" s="44"/>
      <c r="M51" s="44"/>
      <c r="N51" s="44"/>
      <c r="O51" s="27"/>
      <c r="P51" s="23"/>
      <c r="Q51" s="23"/>
    </row>
    <row r="52" spans="1:17" ht="24.95" customHeight="1" outlineLevel="1">
      <c r="A52" s="23"/>
      <c r="B52" s="51">
        <v>1.3</v>
      </c>
      <c r="C52" s="220" t="s">
        <v>10</v>
      </c>
      <c r="D52" s="220"/>
      <c r="E52" s="220"/>
      <c r="F52" s="220"/>
      <c r="G52" s="220"/>
      <c r="H52" s="23"/>
      <c r="I52" s="23"/>
      <c r="J52" s="13">
        <v>2.2999999999999998</v>
      </c>
      <c r="K52" s="220"/>
      <c r="L52" s="220"/>
      <c r="M52" s="220"/>
      <c r="N52" s="220"/>
      <c r="O52" s="220"/>
      <c r="P52" s="23"/>
      <c r="Q52" s="23"/>
    </row>
    <row r="53" spans="1:17" ht="12" customHeight="1" outlineLevel="1">
      <c r="A53" s="23"/>
      <c r="B53" s="24"/>
      <c r="C53" s="25"/>
      <c r="D53" s="25"/>
      <c r="E53" s="25"/>
      <c r="F53" s="25"/>
      <c r="G53" s="27"/>
      <c r="H53" s="23"/>
      <c r="I53" s="23"/>
      <c r="J53" s="24"/>
      <c r="K53" s="44"/>
      <c r="L53" s="44"/>
      <c r="M53" s="44"/>
      <c r="N53" s="44"/>
      <c r="O53" s="27"/>
      <c r="P53" s="23"/>
      <c r="Q53" s="23"/>
    </row>
    <row r="54" spans="1:17" ht="24.95" customHeight="1" outlineLevel="1">
      <c r="A54" s="23"/>
      <c r="B54" s="51">
        <v>1.4</v>
      </c>
      <c r="C54" s="220" t="s">
        <v>12</v>
      </c>
      <c r="D54" s="220"/>
      <c r="E54" s="220"/>
      <c r="F54" s="220"/>
      <c r="G54" s="220"/>
      <c r="H54" s="23"/>
      <c r="I54" s="23"/>
      <c r="J54" s="13">
        <v>2.4</v>
      </c>
      <c r="K54" s="220"/>
      <c r="L54" s="220"/>
      <c r="M54" s="220"/>
      <c r="N54" s="220"/>
      <c r="O54" s="220"/>
      <c r="P54" s="23"/>
      <c r="Q54" s="23"/>
    </row>
    <row r="55" spans="1:17" ht="12" customHeight="1" outlineLevel="1">
      <c r="A55" s="23"/>
      <c r="B55" s="201"/>
      <c r="C55" s="25"/>
      <c r="D55" s="25"/>
      <c r="E55" s="25"/>
      <c r="F55" s="25"/>
      <c r="G55" s="27"/>
      <c r="H55" s="23"/>
      <c r="I55" s="23"/>
      <c r="J55" s="201"/>
      <c r="K55" s="44"/>
      <c r="L55" s="44"/>
      <c r="M55" s="44"/>
      <c r="N55" s="44"/>
      <c r="O55" s="27"/>
      <c r="P55" s="23"/>
      <c r="Q55" s="23"/>
    </row>
    <row r="56" spans="1:17" ht="24.95" customHeight="1" outlineLevel="1">
      <c r="A56" s="23"/>
      <c r="B56" s="51">
        <v>1.5</v>
      </c>
      <c r="C56" s="220" t="s">
        <v>14</v>
      </c>
      <c r="D56" s="220"/>
      <c r="E56" s="220"/>
      <c r="F56" s="220"/>
      <c r="G56" s="220"/>
      <c r="H56" s="23"/>
      <c r="I56" s="23"/>
      <c r="J56" s="13">
        <v>2.5</v>
      </c>
      <c r="K56" s="220" t="s">
        <v>28</v>
      </c>
      <c r="L56" s="220"/>
      <c r="M56" s="220"/>
      <c r="N56" s="220"/>
      <c r="O56" s="220"/>
      <c r="P56" s="23"/>
      <c r="Q56" s="23"/>
    </row>
    <row r="57" spans="1:17" ht="12" customHeight="1" outlineLevel="1">
      <c r="A57" s="23"/>
      <c r="B57" s="201"/>
      <c r="C57" s="25"/>
      <c r="D57" s="25"/>
      <c r="E57" s="25"/>
      <c r="F57" s="25"/>
      <c r="G57" s="27"/>
      <c r="H57" s="23"/>
      <c r="I57" s="23"/>
      <c r="J57" s="201"/>
      <c r="K57" s="44"/>
      <c r="L57" s="44"/>
      <c r="M57" s="44"/>
      <c r="N57" s="44"/>
      <c r="O57" s="27"/>
      <c r="P57" s="23"/>
      <c r="Q57" s="23"/>
    </row>
    <row r="58" spans="1:17" ht="24.95" customHeight="1" outlineLevel="1">
      <c r="A58" s="23"/>
      <c r="B58" s="51">
        <v>1.6</v>
      </c>
      <c r="C58" s="220" t="s">
        <v>16</v>
      </c>
      <c r="D58" s="220"/>
      <c r="E58" s="220"/>
      <c r="F58" s="220"/>
      <c r="G58" s="220"/>
      <c r="H58" s="23"/>
      <c r="I58" s="23"/>
      <c r="J58" s="13">
        <v>2.6</v>
      </c>
      <c r="K58" s="220" t="s">
        <v>29</v>
      </c>
      <c r="L58" s="220"/>
      <c r="M58" s="220"/>
      <c r="N58" s="220"/>
      <c r="O58" s="220"/>
      <c r="P58" s="23"/>
      <c r="Q58" s="23"/>
    </row>
    <row r="59" spans="1:17" ht="12" customHeight="1" outlineLevel="1">
      <c r="A59" s="23"/>
      <c r="B59" s="23"/>
      <c r="C59" s="43"/>
      <c r="D59" s="23"/>
      <c r="E59" s="23"/>
      <c r="F59" s="23"/>
      <c r="G59" s="23"/>
      <c r="H59" s="23"/>
      <c r="I59" s="23"/>
      <c r="J59" s="201"/>
      <c r="K59" s="44"/>
      <c r="L59" s="44"/>
      <c r="M59" s="44"/>
      <c r="N59" s="44"/>
      <c r="O59" s="27"/>
      <c r="P59" s="23"/>
      <c r="Q59" s="23"/>
    </row>
    <row r="60" spans="1:17" ht="24.95" customHeight="1" outlineLevel="1">
      <c r="A60" s="23"/>
      <c r="B60" s="23"/>
      <c r="C60" s="43"/>
      <c r="D60" s="23"/>
      <c r="E60" s="23"/>
      <c r="F60" s="23"/>
      <c r="G60" s="23"/>
      <c r="H60" s="23"/>
      <c r="I60" s="23"/>
      <c r="J60" s="13">
        <v>2.7</v>
      </c>
      <c r="K60" s="220" t="s">
        <v>30</v>
      </c>
      <c r="L60" s="220"/>
      <c r="M60" s="220"/>
      <c r="N60" s="220"/>
      <c r="O60" s="220"/>
      <c r="P60" s="23"/>
      <c r="Q60" s="23"/>
    </row>
    <row r="61" spans="1:17" ht="12" customHeight="1" outlineLevel="1">
      <c r="A61" s="23"/>
      <c r="B61" s="23"/>
      <c r="C61" s="43"/>
      <c r="D61" s="23"/>
      <c r="E61" s="23"/>
      <c r="F61" s="23"/>
      <c r="G61" s="23"/>
      <c r="H61" s="23"/>
      <c r="I61" s="23"/>
      <c r="J61" s="201"/>
      <c r="K61" s="44"/>
      <c r="L61" s="44"/>
      <c r="M61" s="44"/>
      <c r="N61" s="44"/>
      <c r="O61" s="27"/>
      <c r="P61" s="23"/>
      <c r="Q61" s="23"/>
    </row>
    <row r="62" spans="1:17" ht="24.95" customHeight="1" outlineLevel="1">
      <c r="A62" s="23"/>
      <c r="B62" s="23"/>
      <c r="C62" s="43"/>
      <c r="D62" s="23"/>
      <c r="E62" s="23"/>
      <c r="F62" s="23"/>
      <c r="G62" s="23"/>
      <c r="H62" s="23"/>
      <c r="I62" s="23"/>
      <c r="J62" s="13" t="s">
        <v>31</v>
      </c>
      <c r="K62" s="220" t="s">
        <v>32</v>
      </c>
      <c r="L62" s="220"/>
      <c r="M62" s="220"/>
      <c r="N62" s="220"/>
      <c r="O62" s="220"/>
      <c r="P62" s="23"/>
      <c r="Q62" s="23"/>
    </row>
    <row r="63" spans="1:17" ht="12" customHeight="1" outlineLevel="1">
      <c r="A63" s="23"/>
      <c r="B63" s="23"/>
      <c r="C63" s="43"/>
      <c r="D63" s="23"/>
      <c r="E63" s="23"/>
      <c r="F63" s="23"/>
      <c r="G63" s="23"/>
      <c r="H63" s="23"/>
      <c r="I63" s="23"/>
      <c r="J63" s="201"/>
      <c r="K63" s="44"/>
      <c r="L63" s="44"/>
      <c r="M63" s="44"/>
      <c r="N63" s="44"/>
      <c r="O63" s="27"/>
      <c r="P63" s="23"/>
      <c r="Q63" s="23"/>
    </row>
    <row r="64" spans="1:17" ht="24.95" customHeight="1" outlineLevel="1">
      <c r="A64" s="23"/>
      <c r="B64" s="23"/>
      <c r="C64" s="43"/>
      <c r="D64" s="23"/>
      <c r="E64" s="23"/>
      <c r="F64" s="23"/>
      <c r="G64" s="23"/>
      <c r="H64" s="23"/>
      <c r="I64" s="23"/>
      <c r="J64" s="13" t="s">
        <v>33</v>
      </c>
      <c r="K64" s="220" t="s">
        <v>34</v>
      </c>
      <c r="L64" s="220"/>
      <c r="M64" s="220"/>
      <c r="N64" s="220"/>
      <c r="O64" s="220"/>
      <c r="P64" s="23"/>
      <c r="Q64" s="23"/>
    </row>
    <row r="65" spans="1:17" ht="12" customHeight="1" outlineLevel="1">
      <c r="A65" s="23"/>
      <c r="B65" s="23"/>
      <c r="C65" s="43"/>
      <c r="D65" s="23"/>
      <c r="E65" s="23"/>
      <c r="F65" s="23"/>
      <c r="G65" s="23"/>
      <c r="H65" s="23"/>
      <c r="I65" s="23"/>
      <c r="J65" s="201"/>
      <c r="K65" s="44"/>
      <c r="L65" s="44"/>
      <c r="M65" s="44"/>
      <c r="N65" s="44"/>
      <c r="O65" s="27"/>
      <c r="P65" s="23"/>
      <c r="Q65" s="23"/>
    </row>
    <row r="66" spans="1:17" ht="24.95" customHeight="1" outlineLevel="1">
      <c r="A66" s="23"/>
      <c r="B66" s="23"/>
      <c r="C66" s="43"/>
      <c r="D66" s="23"/>
      <c r="E66" s="23"/>
      <c r="F66" s="23"/>
      <c r="G66" s="23"/>
      <c r="H66" s="23"/>
      <c r="I66" s="23"/>
      <c r="J66" s="49">
        <v>2.9</v>
      </c>
      <c r="K66" s="220"/>
      <c r="L66" s="220"/>
      <c r="M66" s="220"/>
      <c r="N66" s="220"/>
      <c r="O66" s="220"/>
      <c r="P66" s="23"/>
      <c r="Q66" s="23"/>
    </row>
    <row r="67" spans="1:17" ht="12" customHeight="1" outlineLevel="1">
      <c r="A67" s="23"/>
      <c r="B67" s="23"/>
      <c r="C67" s="43"/>
      <c r="D67" s="23"/>
      <c r="E67" s="23"/>
      <c r="F67" s="23"/>
      <c r="G67" s="23"/>
      <c r="H67" s="23"/>
      <c r="I67" s="23"/>
      <c r="J67" s="47"/>
      <c r="K67" s="44"/>
      <c r="L67" s="44"/>
      <c r="M67" s="44"/>
      <c r="N67" s="44"/>
      <c r="O67" s="27"/>
      <c r="P67" s="23"/>
      <c r="Q67" s="23"/>
    </row>
    <row r="68" spans="1:17" ht="24.95" customHeight="1" outlineLevel="1">
      <c r="A68" s="23"/>
      <c r="B68" s="23"/>
      <c r="C68" s="43"/>
      <c r="D68" s="23"/>
      <c r="E68" s="23"/>
      <c r="F68" s="23"/>
      <c r="G68" s="23"/>
      <c r="H68" s="23"/>
      <c r="I68" s="23"/>
      <c r="J68" s="50">
        <v>2.1</v>
      </c>
      <c r="K68" s="220"/>
      <c r="L68" s="220"/>
      <c r="M68" s="220"/>
      <c r="N68" s="220"/>
      <c r="O68" s="220"/>
      <c r="P68" s="23"/>
      <c r="Q68" s="23"/>
    </row>
    <row r="69" spans="1:17" ht="12" customHeight="1">
      <c r="A69" s="23"/>
      <c r="B69" s="23"/>
      <c r="C69" s="4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ht="24.95" customHeight="1">
      <c r="A70" s="23"/>
      <c r="B70" s="221" t="s">
        <v>35</v>
      </c>
      <c r="C70" s="221"/>
      <c r="D70" s="221"/>
      <c r="E70" s="221"/>
      <c r="F70" s="221"/>
      <c r="G70" s="221"/>
      <c r="H70" s="23"/>
      <c r="I70" s="23"/>
      <c r="J70" s="221" t="s">
        <v>35</v>
      </c>
      <c r="K70" s="221"/>
      <c r="L70" s="221"/>
      <c r="M70" s="221"/>
      <c r="N70" s="221"/>
      <c r="O70" s="221"/>
      <c r="P70" s="23"/>
      <c r="Q70" s="23"/>
    </row>
    <row r="71" spans="1:17" ht="12" customHeight="1" outlineLevel="1">
      <c r="A71" s="23"/>
      <c r="B71" s="23"/>
      <c r="C71" s="43"/>
      <c r="D71" s="23"/>
      <c r="E71" s="23"/>
      <c r="F71" s="23"/>
      <c r="G71" s="23"/>
      <c r="H71" s="23"/>
      <c r="I71" s="23"/>
      <c r="J71" s="201"/>
      <c r="K71" s="44"/>
      <c r="L71" s="44"/>
      <c r="M71" s="44"/>
      <c r="N71" s="44"/>
      <c r="O71" s="27"/>
      <c r="P71" s="23"/>
      <c r="Q71" s="23"/>
    </row>
    <row r="72" spans="1:17" ht="24.95" customHeight="1" outlineLevel="1">
      <c r="A72" s="23"/>
      <c r="B72" s="23"/>
      <c r="C72" s="43"/>
      <c r="D72" s="23"/>
      <c r="E72" s="23"/>
      <c r="F72" s="23"/>
      <c r="G72" s="23"/>
      <c r="H72" s="23"/>
      <c r="I72" s="23"/>
      <c r="J72" s="51">
        <v>2.1</v>
      </c>
      <c r="K72" s="220" t="s">
        <v>36</v>
      </c>
      <c r="L72" s="220"/>
      <c r="M72" s="220"/>
      <c r="N72" s="220"/>
      <c r="O72" s="220"/>
      <c r="P72" s="23"/>
      <c r="Q72" s="23"/>
    </row>
    <row r="73" spans="1:17" ht="12" customHeight="1" outlineLevel="1">
      <c r="A73" s="23"/>
      <c r="B73" s="23"/>
      <c r="C73" s="43"/>
      <c r="D73" s="23"/>
      <c r="E73" s="23"/>
      <c r="F73" s="23"/>
      <c r="G73" s="23"/>
      <c r="H73" s="23"/>
      <c r="I73" s="23"/>
      <c r="J73" s="201"/>
      <c r="K73" s="44"/>
      <c r="L73" s="44"/>
      <c r="M73" s="44"/>
      <c r="N73" s="44"/>
      <c r="O73" s="27"/>
      <c r="P73" s="23"/>
      <c r="Q73" s="23"/>
    </row>
    <row r="74" spans="1:17" ht="24.95" customHeight="1" outlineLevel="1">
      <c r="A74" s="23"/>
      <c r="B74" s="23"/>
      <c r="C74" s="43"/>
      <c r="D74" s="23"/>
      <c r="E74" s="23"/>
      <c r="F74" s="23"/>
      <c r="G74" s="23"/>
      <c r="H74" s="23"/>
      <c r="I74" s="23"/>
      <c r="J74" s="51">
        <v>2.2000000000000002</v>
      </c>
      <c r="K74" s="220" t="s">
        <v>37</v>
      </c>
      <c r="L74" s="220"/>
      <c r="M74" s="220"/>
      <c r="N74" s="220"/>
      <c r="O74" s="220"/>
      <c r="P74" s="23"/>
      <c r="Q74" s="23"/>
    </row>
    <row r="75" spans="1:17" ht="12" customHeight="1" outlineLevel="1">
      <c r="A75" s="23"/>
      <c r="B75" s="23"/>
      <c r="C75" s="43"/>
      <c r="D75" s="23"/>
      <c r="E75" s="23"/>
      <c r="F75" s="23"/>
      <c r="G75" s="23"/>
      <c r="H75" s="23"/>
      <c r="I75" s="23"/>
      <c r="J75" s="201"/>
      <c r="K75" s="44"/>
      <c r="L75" s="44"/>
      <c r="M75" s="44"/>
      <c r="N75" s="44"/>
      <c r="O75" s="27"/>
      <c r="P75" s="23"/>
      <c r="Q75" s="23"/>
    </row>
    <row r="76" spans="1:17" ht="24.95" customHeight="1" outlineLevel="1">
      <c r="A76" s="23"/>
      <c r="B76" s="23"/>
      <c r="C76" s="43"/>
      <c r="D76" s="23"/>
      <c r="E76" s="23"/>
      <c r="F76" s="23"/>
      <c r="G76" s="23"/>
      <c r="H76" s="23"/>
      <c r="I76" s="23"/>
      <c r="J76" s="51">
        <v>2.2999999999999998</v>
      </c>
      <c r="K76" s="220" t="s">
        <v>38</v>
      </c>
      <c r="L76" s="220"/>
      <c r="M76" s="220"/>
      <c r="N76" s="220"/>
      <c r="O76" s="220"/>
      <c r="P76" s="23"/>
      <c r="Q76" s="23"/>
    </row>
    <row r="77" spans="1:17" ht="12" customHeight="1" outlineLevel="1">
      <c r="A77" s="23"/>
      <c r="B77" s="23"/>
      <c r="C77" s="43"/>
      <c r="D77" s="23"/>
      <c r="E77" s="23"/>
      <c r="F77" s="23"/>
      <c r="G77" s="23"/>
      <c r="H77" s="23"/>
      <c r="I77" s="23"/>
      <c r="J77" s="201"/>
      <c r="K77" s="44"/>
      <c r="L77" s="44"/>
      <c r="M77" s="44"/>
      <c r="N77" s="44"/>
      <c r="O77" s="27"/>
      <c r="P77" s="23"/>
      <c r="Q77" s="23"/>
    </row>
    <row r="78" spans="1:17" ht="24.95" customHeight="1" outlineLevel="1">
      <c r="A78" s="23"/>
      <c r="B78" s="23"/>
      <c r="C78" s="43"/>
      <c r="D78" s="23"/>
      <c r="E78" s="23"/>
      <c r="F78" s="23"/>
      <c r="G78" s="23"/>
      <c r="H78" s="23"/>
      <c r="I78" s="23"/>
      <c r="J78" s="51">
        <v>2.4</v>
      </c>
      <c r="K78" s="220" t="s">
        <v>39</v>
      </c>
      <c r="L78" s="220"/>
      <c r="M78" s="220"/>
      <c r="N78" s="220"/>
      <c r="O78" s="220"/>
      <c r="P78" s="23"/>
      <c r="Q78" s="23"/>
    </row>
    <row r="79" spans="1:17" ht="12" customHeight="1" outlineLevel="1">
      <c r="A79" s="23"/>
      <c r="B79" s="23"/>
      <c r="C79" s="43"/>
      <c r="D79" s="23"/>
      <c r="E79" s="23"/>
      <c r="F79" s="23"/>
      <c r="G79" s="23"/>
      <c r="H79" s="23"/>
      <c r="I79" s="23"/>
      <c r="J79" s="201"/>
      <c r="K79" s="44"/>
      <c r="L79" s="44"/>
      <c r="M79" s="44"/>
      <c r="N79" s="44"/>
      <c r="O79" s="27"/>
      <c r="P79" s="23"/>
      <c r="Q79" s="23"/>
    </row>
    <row r="80" spans="1:17" ht="24.95" customHeight="1" outlineLevel="1">
      <c r="A80" s="23"/>
      <c r="B80" s="23"/>
      <c r="C80" s="43"/>
      <c r="D80" s="23"/>
      <c r="E80" s="23"/>
      <c r="F80" s="23"/>
      <c r="G80" s="23"/>
      <c r="H80" s="23"/>
      <c r="I80" s="23"/>
      <c r="J80" s="51">
        <v>2.5</v>
      </c>
      <c r="K80" s="220" t="s">
        <v>40</v>
      </c>
      <c r="L80" s="220"/>
      <c r="M80" s="220"/>
      <c r="N80" s="220"/>
      <c r="O80" s="220"/>
      <c r="P80" s="23"/>
      <c r="Q80" s="23"/>
    </row>
    <row r="81" spans="1:17" outlineLevel="1">
      <c r="A81" s="23"/>
      <c r="B81" s="23"/>
      <c r="C81" s="23"/>
      <c r="D81" s="23"/>
      <c r="E81" s="23"/>
      <c r="F81" s="23"/>
      <c r="G81" s="23"/>
      <c r="H81" s="23"/>
      <c r="I81" s="23"/>
      <c r="J81" s="201"/>
      <c r="K81" s="44"/>
      <c r="L81" s="44"/>
      <c r="M81" s="44"/>
      <c r="N81" s="44"/>
      <c r="O81" s="27"/>
      <c r="P81" s="23"/>
      <c r="Q81" s="23"/>
    </row>
    <row r="82" spans="1:17" ht="18" outlineLevel="1">
      <c r="A82" s="23"/>
      <c r="B82" s="23"/>
      <c r="C82" s="201"/>
      <c r="D82" s="25"/>
      <c r="E82" s="25"/>
      <c r="F82" s="25"/>
      <c r="G82" s="25"/>
      <c r="H82" s="26"/>
      <c r="I82" s="26"/>
      <c r="J82" s="51">
        <v>2.6</v>
      </c>
      <c r="K82" s="220" t="s">
        <v>41</v>
      </c>
      <c r="L82" s="220"/>
      <c r="M82" s="220"/>
      <c r="N82" s="220"/>
      <c r="O82" s="220"/>
      <c r="P82" s="23"/>
      <c r="Q82" s="23"/>
    </row>
    <row r="83" spans="1:17" outlineLevel="1">
      <c r="A83" s="23"/>
      <c r="B83" s="23"/>
      <c r="C83" s="43"/>
      <c r="D83" s="23"/>
      <c r="E83" s="23"/>
      <c r="F83" s="23"/>
      <c r="G83" s="23"/>
      <c r="H83" s="23"/>
      <c r="I83" s="23"/>
      <c r="J83" s="201"/>
      <c r="K83" s="44"/>
      <c r="L83" s="44"/>
      <c r="M83" s="44"/>
      <c r="N83" s="44"/>
      <c r="O83" s="27"/>
      <c r="Q83" s="23"/>
    </row>
    <row r="84" spans="1:17" ht="18" customHeight="1" outlineLevel="1">
      <c r="A84" s="23"/>
      <c r="B84" s="23"/>
      <c r="C84" s="43"/>
      <c r="D84" s="23"/>
      <c r="E84" s="23"/>
      <c r="F84" s="23"/>
      <c r="G84" s="23"/>
      <c r="H84" s="23"/>
      <c r="I84" s="23"/>
      <c r="J84" s="51">
        <v>2.7</v>
      </c>
      <c r="K84" s="220" t="s">
        <v>42</v>
      </c>
      <c r="L84" s="220"/>
      <c r="M84" s="220"/>
      <c r="N84" s="220"/>
      <c r="O84" s="220"/>
      <c r="P84" s="23"/>
      <c r="Q84" s="23"/>
    </row>
    <row r="85" spans="1:17" ht="15" customHeight="1">
      <c r="A85" s="23"/>
      <c r="B85" s="23"/>
      <c r="C85" s="43"/>
      <c r="D85" s="23"/>
      <c r="E85" s="23"/>
      <c r="F85" s="23"/>
      <c r="G85" s="23"/>
      <c r="H85" s="23"/>
      <c r="I85" s="23"/>
      <c r="J85" s="43"/>
      <c r="K85" s="23"/>
      <c r="L85" s="23"/>
      <c r="M85" s="23"/>
      <c r="N85" s="23"/>
      <c r="O85" s="23"/>
      <c r="P85" s="23"/>
      <c r="Q85" s="23"/>
    </row>
    <row r="86" spans="1:17" ht="12" customHeight="1">
      <c r="A86" s="23"/>
      <c r="B86" s="23"/>
      <c r="C86" s="43"/>
      <c r="D86" s="23"/>
      <c r="E86" s="23"/>
      <c r="F86" s="23"/>
      <c r="G86" s="23"/>
      <c r="H86" s="23"/>
      <c r="I86" s="23"/>
      <c r="J86" s="43"/>
      <c r="K86" s="23"/>
      <c r="L86" s="23"/>
      <c r="M86" s="23"/>
      <c r="N86" s="23"/>
      <c r="O86" s="23"/>
      <c r="P86" s="23"/>
      <c r="Q86" s="23"/>
    </row>
    <row r="87" spans="1:17" ht="39.950000000000003" customHeight="1">
      <c r="A87" s="23"/>
      <c r="B87" s="42">
        <v>3</v>
      </c>
      <c r="C87" s="222" t="s">
        <v>43</v>
      </c>
      <c r="D87" s="222"/>
      <c r="E87" s="222"/>
      <c r="F87" s="222"/>
      <c r="G87" s="222"/>
      <c r="H87" s="26"/>
      <c r="I87" s="23"/>
      <c r="J87" s="42">
        <v>4</v>
      </c>
      <c r="K87" s="222" t="s">
        <v>44</v>
      </c>
      <c r="L87" s="222"/>
      <c r="M87" s="222"/>
      <c r="N87" s="222"/>
      <c r="O87" s="222"/>
      <c r="P87" s="23"/>
      <c r="Q87" s="23"/>
    </row>
    <row r="88" spans="1:17" ht="12" customHeight="1">
      <c r="A88" s="23"/>
      <c r="B88" s="202"/>
      <c r="C88" s="203"/>
      <c r="D88" s="203"/>
      <c r="E88" s="203"/>
      <c r="F88" s="203"/>
      <c r="G88" s="203"/>
      <c r="H88" s="26"/>
      <c r="I88" s="23"/>
      <c r="J88" s="202"/>
      <c r="K88" s="203"/>
      <c r="L88" s="203"/>
      <c r="M88" s="203"/>
      <c r="N88" s="203"/>
      <c r="O88" s="203"/>
      <c r="P88" s="23"/>
      <c r="Q88" s="23"/>
    </row>
    <row r="89" spans="1:17" ht="12" customHeight="1">
      <c r="A89" s="23"/>
      <c r="B89" s="202"/>
      <c r="C89" s="203"/>
      <c r="D89" s="203"/>
      <c r="E89" s="203"/>
      <c r="F89" s="203"/>
      <c r="G89" s="203"/>
      <c r="H89" s="26"/>
      <c r="I89" s="23"/>
      <c r="J89" s="202"/>
      <c r="K89" s="203"/>
      <c r="L89" s="203"/>
      <c r="M89" s="203"/>
      <c r="N89" s="203"/>
      <c r="O89" s="203"/>
      <c r="P89" s="23"/>
      <c r="Q89" s="23"/>
    </row>
    <row r="90" spans="1:17" ht="39.950000000000003" customHeight="1">
      <c r="A90" s="23"/>
      <c r="B90" s="42">
        <v>5</v>
      </c>
      <c r="C90" s="222" t="s">
        <v>45</v>
      </c>
      <c r="D90" s="222"/>
      <c r="E90" s="222"/>
      <c r="F90" s="222"/>
      <c r="G90" s="222"/>
      <c r="H90" s="26"/>
      <c r="I90" s="23"/>
      <c r="J90" s="42">
        <v>6</v>
      </c>
      <c r="K90" s="222" t="s">
        <v>46</v>
      </c>
      <c r="L90" s="222"/>
      <c r="M90" s="222"/>
      <c r="N90" s="222"/>
      <c r="O90" s="222"/>
      <c r="P90" s="23"/>
      <c r="Q90" s="23"/>
    </row>
    <row r="91" spans="1:17" ht="12" customHeight="1">
      <c r="A91" s="23"/>
      <c r="B91" s="23"/>
      <c r="C91" s="43"/>
      <c r="D91" s="23"/>
      <c r="E91" s="23"/>
      <c r="F91" s="23"/>
      <c r="G91" s="23"/>
      <c r="H91" s="23"/>
      <c r="I91" s="24"/>
      <c r="J91" s="23"/>
      <c r="K91" s="23"/>
      <c r="L91" s="23"/>
      <c r="M91" s="23"/>
      <c r="N91" s="23"/>
      <c r="O91" s="23"/>
      <c r="P91" s="23"/>
      <c r="Q91" s="23"/>
    </row>
    <row r="92" spans="1:17" ht="24.95" customHeight="1">
      <c r="A92" s="23"/>
      <c r="B92" s="221" t="s">
        <v>5</v>
      </c>
      <c r="C92" s="221"/>
      <c r="D92" s="221"/>
      <c r="E92" s="221"/>
      <c r="F92" s="221"/>
      <c r="G92" s="221"/>
      <c r="H92" s="23"/>
      <c r="I92" s="24"/>
      <c r="J92" s="221" t="s">
        <v>5</v>
      </c>
      <c r="K92" s="221"/>
      <c r="L92" s="221"/>
      <c r="M92" s="221"/>
      <c r="N92" s="221"/>
      <c r="O92" s="221"/>
      <c r="P92" s="23"/>
      <c r="Q92" s="23"/>
    </row>
    <row r="93" spans="1:17" ht="12" hidden="1" customHeight="1" outlineLevel="1">
      <c r="A93" s="23"/>
      <c r="B93" s="201"/>
      <c r="C93" s="25"/>
      <c r="D93" s="25"/>
      <c r="E93" s="25"/>
      <c r="F93" s="25"/>
      <c r="G93" s="27"/>
      <c r="H93" s="23"/>
      <c r="I93" s="24"/>
      <c r="J93" s="201"/>
      <c r="K93" s="25"/>
      <c r="L93" s="25"/>
      <c r="M93" s="25"/>
      <c r="N93" s="25"/>
      <c r="O93" s="27"/>
      <c r="P93" s="23"/>
      <c r="Q93" s="23"/>
    </row>
    <row r="94" spans="1:17" ht="24.95" hidden="1" customHeight="1" outlineLevel="1">
      <c r="A94" s="23"/>
      <c r="B94" s="49">
        <v>5.0999999999999996</v>
      </c>
      <c r="C94" s="220" t="s">
        <v>47</v>
      </c>
      <c r="D94" s="220"/>
      <c r="E94" s="220"/>
      <c r="F94" s="220"/>
      <c r="G94" s="220"/>
      <c r="H94" s="23"/>
      <c r="I94" s="24"/>
      <c r="J94" s="49">
        <v>5.0999999999999996</v>
      </c>
      <c r="K94" s="220" t="s">
        <v>47</v>
      </c>
      <c r="L94" s="220"/>
      <c r="M94" s="220"/>
      <c r="N94" s="220"/>
      <c r="O94" s="220"/>
      <c r="P94" s="23"/>
      <c r="Q94" s="23"/>
    </row>
    <row r="95" spans="1:17" ht="12" hidden="1" customHeight="1" outlineLevel="1">
      <c r="A95" s="23"/>
      <c r="B95" s="201"/>
      <c r="C95" s="25"/>
      <c r="D95" s="25"/>
      <c r="E95" s="25"/>
      <c r="F95" s="25"/>
      <c r="G95" s="27"/>
      <c r="H95" s="23"/>
      <c r="I95" s="24"/>
      <c r="J95" s="201"/>
      <c r="K95" s="25"/>
      <c r="L95" s="25"/>
      <c r="M95" s="25"/>
      <c r="N95" s="25"/>
      <c r="O95" s="27"/>
      <c r="P95" s="23"/>
      <c r="Q95" s="23"/>
    </row>
    <row r="96" spans="1:17" ht="24.95" hidden="1" customHeight="1" outlineLevel="1">
      <c r="A96" s="23"/>
      <c r="B96" s="49">
        <v>5.2</v>
      </c>
      <c r="C96" s="220" t="s">
        <v>48</v>
      </c>
      <c r="D96" s="220"/>
      <c r="E96" s="220"/>
      <c r="F96" s="220"/>
      <c r="G96" s="220"/>
      <c r="H96" s="23"/>
      <c r="I96" s="24"/>
      <c r="J96" s="49">
        <v>5.2</v>
      </c>
      <c r="K96" s="220" t="s">
        <v>48</v>
      </c>
      <c r="L96" s="220"/>
      <c r="M96" s="220"/>
      <c r="N96" s="220"/>
      <c r="O96" s="220"/>
      <c r="P96" s="23"/>
      <c r="Q96" s="23"/>
    </row>
    <row r="97" spans="1:17" ht="12" hidden="1" customHeight="1" outlineLevel="1">
      <c r="A97" s="23"/>
      <c r="B97" s="24"/>
      <c r="C97" s="25"/>
      <c r="D97" s="25"/>
      <c r="E97" s="25"/>
      <c r="F97" s="25"/>
      <c r="G97" s="27"/>
      <c r="H97" s="23"/>
      <c r="I97" s="24"/>
      <c r="J97" s="24"/>
      <c r="K97" s="25"/>
      <c r="L97" s="25"/>
      <c r="M97" s="25"/>
      <c r="N97" s="25"/>
      <c r="O97" s="27"/>
      <c r="P97" s="23"/>
      <c r="Q97" s="23"/>
    </row>
    <row r="98" spans="1:17" ht="24.95" hidden="1" customHeight="1" outlineLevel="1">
      <c r="A98" s="23"/>
      <c r="B98" s="49">
        <v>5.3</v>
      </c>
      <c r="C98" s="220" t="s">
        <v>49</v>
      </c>
      <c r="D98" s="220"/>
      <c r="E98" s="220"/>
      <c r="F98" s="220"/>
      <c r="G98" s="220"/>
      <c r="H98" s="23"/>
      <c r="I98" s="24"/>
      <c r="J98" s="49">
        <v>5.3</v>
      </c>
      <c r="K98" s="220" t="s">
        <v>49</v>
      </c>
      <c r="L98" s="220"/>
      <c r="M98" s="220"/>
      <c r="N98" s="220"/>
      <c r="O98" s="220"/>
      <c r="P98" s="23"/>
      <c r="Q98" s="23"/>
    </row>
    <row r="99" spans="1:17" ht="12" hidden="1" customHeight="1" outlineLevel="1">
      <c r="A99" s="23"/>
      <c r="B99" s="201"/>
      <c r="C99" s="25"/>
      <c r="D99" s="25"/>
      <c r="E99" s="25"/>
      <c r="F99" s="25"/>
      <c r="G99" s="27"/>
      <c r="H99" s="23"/>
      <c r="I99" s="24"/>
      <c r="J99" s="201"/>
      <c r="K99" s="25"/>
      <c r="L99" s="25"/>
      <c r="M99" s="25"/>
      <c r="N99" s="25"/>
      <c r="O99" s="27"/>
      <c r="P99" s="23"/>
      <c r="Q99" s="23"/>
    </row>
    <row r="100" spans="1:17" ht="24.95" hidden="1" customHeight="1" outlineLevel="1">
      <c r="A100" s="23"/>
      <c r="B100" s="49">
        <v>5.4</v>
      </c>
      <c r="C100" s="220" t="s">
        <v>50</v>
      </c>
      <c r="D100" s="220"/>
      <c r="E100" s="220"/>
      <c r="F100" s="220"/>
      <c r="G100" s="220"/>
      <c r="H100" s="23"/>
      <c r="I100" s="24"/>
      <c r="J100" s="49">
        <v>5.4</v>
      </c>
      <c r="K100" s="220" t="s">
        <v>50</v>
      </c>
      <c r="L100" s="220"/>
      <c r="M100" s="220"/>
      <c r="N100" s="220"/>
      <c r="O100" s="220"/>
      <c r="P100" s="23"/>
      <c r="Q100" s="23"/>
    </row>
    <row r="101" spans="1:17" ht="12" hidden="1" customHeight="1" outlineLevel="1">
      <c r="A101" s="23"/>
      <c r="B101" s="201"/>
      <c r="C101" s="25"/>
      <c r="D101" s="25"/>
      <c r="E101" s="25"/>
      <c r="F101" s="25"/>
      <c r="G101" s="27"/>
      <c r="H101" s="23"/>
      <c r="I101" s="23"/>
      <c r="J101" s="201"/>
      <c r="K101" s="25"/>
      <c r="L101" s="25"/>
      <c r="M101" s="25"/>
      <c r="N101" s="25"/>
      <c r="O101" s="27"/>
      <c r="P101" s="23"/>
      <c r="Q101" s="23"/>
    </row>
    <row r="102" spans="1:17" ht="24.95" hidden="1" customHeight="1" outlineLevel="1">
      <c r="A102" s="23"/>
      <c r="B102" s="49">
        <v>5.5</v>
      </c>
      <c r="C102" s="220" t="s">
        <v>51</v>
      </c>
      <c r="D102" s="220"/>
      <c r="E102" s="220"/>
      <c r="F102" s="220"/>
      <c r="G102" s="220"/>
      <c r="H102" s="23"/>
      <c r="I102" s="23"/>
      <c r="J102" s="49">
        <v>5.5</v>
      </c>
      <c r="K102" s="220" t="s">
        <v>51</v>
      </c>
      <c r="L102" s="220"/>
      <c r="M102" s="220"/>
      <c r="N102" s="220"/>
      <c r="O102" s="220"/>
      <c r="P102" s="23"/>
      <c r="Q102" s="23"/>
    </row>
    <row r="103" spans="1:17" ht="12" hidden="1" customHeight="1" outlineLevel="1">
      <c r="A103" s="23"/>
      <c r="B103" s="23"/>
      <c r="C103" s="43"/>
      <c r="D103" s="23"/>
      <c r="E103" s="23"/>
      <c r="F103" s="23"/>
      <c r="G103" s="23"/>
      <c r="H103" s="23"/>
      <c r="I103" s="23"/>
      <c r="J103" s="23"/>
      <c r="K103" s="43"/>
      <c r="L103" s="23"/>
      <c r="M103" s="23"/>
      <c r="N103" s="23"/>
      <c r="O103" s="23"/>
      <c r="P103" s="23"/>
      <c r="Q103" s="23"/>
    </row>
    <row r="104" spans="1:17" ht="24.95" hidden="1" customHeight="1" outlineLevel="1">
      <c r="A104" s="23"/>
      <c r="B104" s="49">
        <v>5.6</v>
      </c>
      <c r="C104" s="220" t="s">
        <v>52</v>
      </c>
      <c r="D104" s="220"/>
      <c r="E104" s="220"/>
      <c r="F104" s="220"/>
      <c r="G104" s="220"/>
      <c r="H104" s="23"/>
      <c r="I104" s="23"/>
      <c r="J104" s="49">
        <v>5.6</v>
      </c>
      <c r="K104" s="220" t="s">
        <v>52</v>
      </c>
      <c r="L104" s="220"/>
      <c r="M104" s="220"/>
      <c r="N104" s="220"/>
      <c r="O104" s="220"/>
      <c r="P104" s="23"/>
      <c r="Q104" s="23"/>
    </row>
    <row r="105" spans="1:17" ht="12" hidden="1" customHeight="1" outlineLevel="1">
      <c r="A105" s="23"/>
      <c r="B105" s="23"/>
      <c r="C105" s="43"/>
      <c r="D105" s="23"/>
      <c r="E105" s="23"/>
      <c r="F105" s="23"/>
      <c r="G105" s="23"/>
      <c r="H105" s="23"/>
      <c r="I105" s="23"/>
      <c r="J105" s="23"/>
      <c r="K105" s="43"/>
      <c r="L105" s="23"/>
      <c r="M105" s="23"/>
      <c r="N105" s="23"/>
      <c r="O105" s="23"/>
      <c r="P105" s="23"/>
      <c r="Q105" s="23"/>
    </row>
    <row r="106" spans="1:17" ht="24.95" hidden="1" customHeight="1" outlineLevel="1">
      <c r="A106" s="23"/>
      <c r="B106" s="49">
        <v>5.7</v>
      </c>
      <c r="C106" s="220" t="s">
        <v>53</v>
      </c>
      <c r="D106" s="220"/>
      <c r="E106" s="220"/>
      <c r="F106" s="220"/>
      <c r="G106" s="220"/>
      <c r="H106" s="23"/>
      <c r="I106" s="23"/>
      <c r="J106" s="49">
        <v>5.7</v>
      </c>
      <c r="K106" s="220" t="s">
        <v>53</v>
      </c>
      <c r="L106" s="220"/>
      <c r="M106" s="220"/>
      <c r="N106" s="220"/>
      <c r="O106" s="220"/>
      <c r="P106" s="23"/>
      <c r="Q106" s="23"/>
    </row>
    <row r="107" spans="1:17" ht="12" hidden="1" customHeight="1" outlineLevel="1">
      <c r="A107" s="23"/>
      <c r="B107" s="201"/>
      <c r="C107" s="25"/>
      <c r="D107" s="25"/>
      <c r="E107" s="25"/>
      <c r="F107" s="25"/>
      <c r="G107" s="27"/>
      <c r="H107" s="23"/>
      <c r="I107" s="23"/>
      <c r="J107" s="201"/>
      <c r="K107" s="25"/>
      <c r="L107" s="25"/>
      <c r="M107" s="25"/>
      <c r="N107" s="25"/>
      <c r="O107" s="27"/>
      <c r="P107" s="23"/>
      <c r="Q107" s="23"/>
    </row>
    <row r="108" spans="1:17" ht="24.95" hidden="1" customHeight="1" outlineLevel="1">
      <c r="A108" s="23"/>
      <c r="B108" s="49">
        <v>5.8</v>
      </c>
      <c r="C108" s="220" t="s">
        <v>54</v>
      </c>
      <c r="D108" s="220"/>
      <c r="E108" s="220"/>
      <c r="F108" s="220"/>
      <c r="G108" s="220"/>
      <c r="H108" s="23"/>
      <c r="I108" s="23"/>
      <c r="J108" s="49">
        <v>5.8</v>
      </c>
      <c r="K108" s="220" t="s">
        <v>54</v>
      </c>
      <c r="L108" s="220"/>
      <c r="M108" s="220"/>
      <c r="N108" s="220"/>
      <c r="O108" s="220"/>
      <c r="P108" s="23"/>
      <c r="Q108" s="23"/>
    </row>
    <row r="109" spans="1:17" ht="12" hidden="1" customHeight="1" outlineLevel="1">
      <c r="A109" s="23"/>
      <c r="B109" s="201"/>
      <c r="C109" s="25"/>
      <c r="D109" s="25"/>
      <c r="E109" s="25"/>
      <c r="F109" s="25"/>
      <c r="G109" s="27"/>
      <c r="H109" s="23"/>
      <c r="I109" s="23"/>
      <c r="J109" s="201"/>
      <c r="K109" s="25"/>
      <c r="L109" s="25"/>
      <c r="M109" s="25"/>
      <c r="N109" s="25"/>
      <c r="O109" s="27"/>
      <c r="P109" s="23"/>
      <c r="Q109" s="23"/>
    </row>
    <row r="110" spans="1:17" ht="24.95" hidden="1" customHeight="1" outlineLevel="1">
      <c r="A110" s="23"/>
      <c r="B110" s="49">
        <v>5.9</v>
      </c>
      <c r="C110" s="220" t="s">
        <v>55</v>
      </c>
      <c r="D110" s="220"/>
      <c r="E110" s="220"/>
      <c r="F110" s="220"/>
      <c r="G110" s="220"/>
      <c r="H110" s="23"/>
      <c r="I110" s="23"/>
      <c r="J110" s="49">
        <v>5.9</v>
      </c>
      <c r="K110" s="220" t="s">
        <v>55</v>
      </c>
      <c r="L110" s="220"/>
      <c r="M110" s="220"/>
      <c r="N110" s="220"/>
      <c r="O110" s="220"/>
      <c r="P110" s="23"/>
      <c r="Q110" s="23"/>
    </row>
    <row r="111" spans="1:17" ht="12" hidden="1" customHeight="1" outlineLevel="1">
      <c r="A111" s="23"/>
      <c r="B111" s="24"/>
      <c r="C111" s="25"/>
      <c r="D111" s="25"/>
      <c r="E111" s="25"/>
      <c r="F111" s="25"/>
      <c r="G111" s="27"/>
      <c r="H111" s="23"/>
      <c r="I111" s="23"/>
      <c r="J111" s="24"/>
      <c r="K111" s="25"/>
      <c r="L111" s="25"/>
      <c r="M111" s="25"/>
      <c r="N111" s="25"/>
      <c r="O111" s="27"/>
      <c r="P111" s="23"/>
      <c r="Q111" s="23"/>
    </row>
    <row r="112" spans="1:17" ht="24.95" hidden="1" customHeight="1" outlineLevel="1">
      <c r="A112" s="23"/>
      <c r="B112" s="50">
        <v>5.0999999999999996</v>
      </c>
      <c r="C112" s="220" t="s">
        <v>56</v>
      </c>
      <c r="D112" s="220"/>
      <c r="E112" s="220"/>
      <c r="F112" s="220"/>
      <c r="G112" s="220"/>
      <c r="H112" s="23"/>
      <c r="I112" s="23"/>
      <c r="J112" s="50">
        <v>5.0999999999999996</v>
      </c>
      <c r="K112" s="220" t="s">
        <v>56</v>
      </c>
      <c r="L112" s="220"/>
      <c r="M112" s="220"/>
      <c r="N112" s="220"/>
      <c r="O112" s="220"/>
      <c r="P112" s="23"/>
      <c r="Q112" s="23"/>
    </row>
    <row r="113" spans="1:17" ht="12" customHeight="1" collapsed="1">
      <c r="A113" s="23"/>
      <c r="B113" s="201"/>
      <c r="C113" s="25"/>
      <c r="D113" s="25"/>
      <c r="E113" s="25"/>
      <c r="F113" s="25"/>
      <c r="G113" s="27"/>
      <c r="H113" s="23"/>
      <c r="I113" s="23"/>
      <c r="J113" s="201"/>
      <c r="K113" s="25"/>
      <c r="L113" s="25"/>
      <c r="M113" s="25"/>
      <c r="N113" s="25"/>
      <c r="O113" s="27"/>
      <c r="P113" s="23"/>
      <c r="Q113" s="23"/>
    </row>
    <row r="114" spans="1:17" ht="24.95" customHeight="1">
      <c r="A114" s="23"/>
      <c r="B114" s="221" t="s">
        <v>25</v>
      </c>
      <c r="C114" s="221"/>
      <c r="D114" s="221"/>
      <c r="E114" s="221"/>
      <c r="F114" s="221"/>
      <c r="G114" s="221"/>
      <c r="H114" s="23"/>
      <c r="I114" s="23"/>
      <c r="J114" s="221" t="s">
        <v>25</v>
      </c>
      <c r="K114" s="221"/>
      <c r="L114" s="221"/>
      <c r="M114" s="221"/>
      <c r="N114" s="221"/>
      <c r="O114" s="221"/>
      <c r="P114" s="23"/>
      <c r="Q114" s="23"/>
    </row>
    <row r="115" spans="1:17" ht="12" hidden="1" customHeight="1" outlineLevel="1">
      <c r="A115" s="23"/>
      <c r="B115" s="201"/>
      <c r="C115" s="25"/>
      <c r="D115" s="25"/>
      <c r="E115" s="25"/>
      <c r="F115" s="25"/>
      <c r="G115" s="27"/>
      <c r="H115" s="23"/>
      <c r="I115" s="24"/>
      <c r="J115" s="201"/>
      <c r="K115" s="25"/>
      <c r="L115" s="25"/>
      <c r="M115" s="25"/>
      <c r="N115" s="25"/>
      <c r="O115" s="27"/>
      <c r="P115" s="23"/>
      <c r="Q115" s="23"/>
    </row>
    <row r="116" spans="1:17" ht="24.95" hidden="1" customHeight="1" outlineLevel="1">
      <c r="A116" s="23"/>
      <c r="B116" s="49">
        <v>5.0999999999999996</v>
      </c>
      <c r="C116" s="220" t="s">
        <v>47</v>
      </c>
      <c r="D116" s="220"/>
      <c r="E116" s="220"/>
      <c r="F116" s="220"/>
      <c r="G116" s="220"/>
      <c r="H116" s="23"/>
      <c r="I116" s="24"/>
      <c r="J116" s="49">
        <v>5.0999999999999996</v>
      </c>
      <c r="K116" s="220" t="s">
        <v>47</v>
      </c>
      <c r="L116" s="220"/>
      <c r="M116" s="220"/>
      <c r="N116" s="220"/>
      <c r="O116" s="220"/>
      <c r="P116" s="23"/>
      <c r="Q116" s="23"/>
    </row>
    <row r="117" spans="1:17" ht="12" hidden="1" customHeight="1" outlineLevel="1">
      <c r="A117" s="23"/>
      <c r="B117" s="201"/>
      <c r="C117" s="25"/>
      <c r="D117" s="25"/>
      <c r="E117" s="25"/>
      <c r="F117" s="25"/>
      <c r="G117" s="27"/>
      <c r="H117" s="23"/>
      <c r="I117" s="24"/>
      <c r="J117" s="201"/>
      <c r="K117" s="25"/>
      <c r="L117" s="25"/>
      <c r="M117" s="25"/>
      <c r="N117" s="25"/>
      <c r="O117" s="27"/>
      <c r="P117" s="23"/>
      <c r="Q117" s="23"/>
    </row>
    <row r="118" spans="1:17" ht="24.95" hidden="1" customHeight="1" outlineLevel="1">
      <c r="A118" s="23"/>
      <c r="B118" s="49">
        <v>5.2</v>
      </c>
      <c r="C118" s="220" t="s">
        <v>48</v>
      </c>
      <c r="D118" s="220"/>
      <c r="E118" s="220"/>
      <c r="F118" s="220"/>
      <c r="G118" s="220"/>
      <c r="H118" s="23"/>
      <c r="I118" s="24"/>
      <c r="J118" s="49">
        <v>5.2</v>
      </c>
      <c r="K118" s="220" t="s">
        <v>48</v>
      </c>
      <c r="L118" s="220"/>
      <c r="M118" s="220"/>
      <c r="N118" s="220"/>
      <c r="O118" s="220"/>
      <c r="P118" s="23"/>
      <c r="Q118" s="23"/>
    </row>
    <row r="119" spans="1:17" ht="12" hidden="1" customHeight="1" outlineLevel="1">
      <c r="A119" s="23"/>
      <c r="B119" s="24"/>
      <c r="C119" s="25"/>
      <c r="D119" s="25"/>
      <c r="E119" s="25"/>
      <c r="F119" s="25"/>
      <c r="G119" s="27"/>
      <c r="H119" s="23"/>
      <c r="I119" s="24"/>
      <c r="J119" s="24"/>
      <c r="K119" s="25"/>
      <c r="L119" s="25"/>
      <c r="M119" s="25"/>
      <c r="N119" s="25"/>
      <c r="O119" s="27"/>
      <c r="P119" s="23"/>
      <c r="Q119" s="23"/>
    </row>
    <row r="120" spans="1:17" ht="24.95" hidden="1" customHeight="1" outlineLevel="1">
      <c r="A120" s="23"/>
      <c r="B120" s="49">
        <v>5.3</v>
      </c>
      <c r="C120" s="220" t="s">
        <v>49</v>
      </c>
      <c r="D120" s="220"/>
      <c r="E120" s="220"/>
      <c r="F120" s="220"/>
      <c r="G120" s="220"/>
      <c r="H120" s="23"/>
      <c r="I120" s="24"/>
      <c r="J120" s="49">
        <v>5.3</v>
      </c>
      <c r="K120" s="220" t="s">
        <v>49</v>
      </c>
      <c r="L120" s="220"/>
      <c r="M120" s="220"/>
      <c r="N120" s="220"/>
      <c r="O120" s="220"/>
      <c r="P120" s="23"/>
      <c r="Q120" s="23"/>
    </row>
    <row r="121" spans="1:17" ht="12" hidden="1" customHeight="1" outlineLevel="1">
      <c r="A121" s="23"/>
      <c r="B121" s="201"/>
      <c r="C121" s="25"/>
      <c r="D121" s="25"/>
      <c r="E121" s="25"/>
      <c r="F121" s="25"/>
      <c r="G121" s="27"/>
      <c r="H121" s="23"/>
      <c r="I121" s="24"/>
      <c r="J121" s="201"/>
      <c r="K121" s="25"/>
      <c r="L121" s="25"/>
      <c r="M121" s="25"/>
      <c r="N121" s="25"/>
      <c r="O121" s="27"/>
      <c r="P121" s="23"/>
      <c r="Q121" s="23"/>
    </row>
    <row r="122" spans="1:17" ht="24.95" hidden="1" customHeight="1" outlineLevel="1">
      <c r="A122" s="23"/>
      <c r="B122" s="49">
        <v>5.4</v>
      </c>
      <c r="C122" s="220" t="s">
        <v>50</v>
      </c>
      <c r="D122" s="220"/>
      <c r="E122" s="220"/>
      <c r="F122" s="220"/>
      <c r="G122" s="220"/>
      <c r="H122" s="23"/>
      <c r="I122" s="24"/>
      <c r="J122" s="49">
        <v>5.4</v>
      </c>
      <c r="K122" s="220" t="s">
        <v>50</v>
      </c>
      <c r="L122" s="220"/>
      <c r="M122" s="220"/>
      <c r="N122" s="220"/>
      <c r="O122" s="220"/>
      <c r="P122" s="23"/>
      <c r="Q122" s="23"/>
    </row>
    <row r="123" spans="1:17" ht="12" hidden="1" customHeight="1" outlineLevel="1">
      <c r="A123" s="23"/>
      <c r="B123" s="201"/>
      <c r="C123" s="25"/>
      <c r="D123" s="25"/>
      <c r="E123" s="25"/>
      <c r="F123" s="25"/>
      <c r="G123" s="27"/>
      <c r="H123" s="23"/>
      <c r="I123" s="23"/>
      <c r="J123" s="201"/>
      <c r="K123" s="25"/>
      <c r="L123" s="25"/>
      <c r="M123" s="25"/>
      <c r="N123" s="25"/>
      <c r="O123" s="27"/>
      <c r="P123" s="23"/>
      <c r="Q123" s="23"/>
    </row>
    <row r="124" spans="1:17" ht="24.95" hidden="1" customHeight="1" outlineLevel="1">
      <c r="A124" s="23"/>
      <c r="B124" s="49">
        <v>5.5</v>
      </c>
      <c r="C124" s="220" t="s">
        <v>51</v>
      </c>
      <c r="D124" s="220"/>
      <c r="E124" s="220"/>
      <c r="F124" s="220"/>
      <c r="G124" s="220"/>
      <c r="H124" s="23"/>
      <c r="I124" s="23"/>
      <c r="J124" s="49">
        <v>5.5</v>
      </c>
      <c r="K124" s="220" t="s">
        <v>51</v>
      </c>
      <c r="L124" s="220"/>
      <c r="M124" s="220"/>
      <c r="N124" s="220"/>
      <c r="O124" s="220"/>
      <c r="P124" s="23"/>
      <c r="Q124" s="23"/>
    </row>
    <row r="125" spans="1:17" ht="12" hidden="1" customHeight="1" outlineLevel="1">
      <c r="A125" s="23"/>
      <c r="B125" s="23"/>
      <c r="C125" s="43"/>
      <c r="D125" s="23"/>
      <c r="E125" s="23"/>
      <c r="F125" s="23"/>
      <c r="G125" s="23"/>
      <c r="H125" s="23"/>
      <c r="I125" s="23"/>
      <c r="J125" s="23"/>
      <c r="K125" s="43"/>
      <c r="L125" s="23"/>
      <c r="M125" s="23"/>
      <c r="N125" s="23"/>
      <c r="O125" s="23"/>
      <c r="P125" s="23"/>
      <c r="Q125" s="23"/>
    </row>
    <row r="126" spans="1:17" ht="24.95" hidden="1" customHeight="1" outlineLevel="1">
      <c r="A126" s="23"/>
      <c r="B126" s="49">
        <v>5.6</v>
      </c>
      <c r="C126" s="220" t="s">
        <v>52</v>
      </c>
      <c r="D126" s="220"/>
      <c r="E126" s="220"/>
      <c r="F126" s="220"/>
      <c r="G126" s="220"/>
      <c r="H126" s="23"/>
      <c r="I126" s="23"/>
      <c r="J126" s="49">
        <v>5.6</v>
      </c>
      <c r="K126" s="220" t="s">
        <v>52</v>
      </c>
      <c r="L126" s="220"/>
      <c r="M126" s="220"/>
      <c r="N126" s="220"/>
      <c r="O126" s="220"/>
      <c r="P126" s="23"/>
      <c r="Q126" s="23"/>
    </row>
    <row r="127" spans="1:17" ht="12" hidden="1" customHeight="1" outlineLevel="1">
      <c r="A127" s="23"/>
      <c r="B127" s="23"/>
      <c r="C127" s="43"/>
      <c r="D127" s="23"/>
      <c r="E127" s="23"/>
      <c r="F127" s="23"/>
      <c r="G127" s="23"/>
      <c r="H127" s="23"/>
      <c r="I127" s="23"/>
      <c r="J127" s="23"/>
      <c r="K127" s="43"/>
      <c r="L127" s="23"/>
      <c r="M127" s="23"/>
      <c r="N127" s="23"/>
      <c r="O127" s="23"/>
      <c r="P127" s="23"/>
      <c r="Q127" s="23"/>
    </row>
    <row r="128" spans="1:17" ht="24.95" hidden="1" customHeight="1" outlineLevel="1">
      <c r="A128" s="23"/>
      <c r="B128" s="49">
        <v>5.7</v>
      </c>
      <c r="C128" s="220" t="s">
        <v>53</v>
      </c>
      <c r="D128" s="220"/>
      <c r="E128" s="220"/>
      <c r="F128" s="220"/>
      <c r="G128" s="220"/>
      <c r="H128" s="23"/>
      <c r="I128" s="23"/>
      <c r="J128" s="49">
        <v>5.7</v>
      </c>
      <c r="K128" s="220" t="s">
        <v>53</v>
      </c>
      <c r="L128" s="220"/>
      <c r="M128" s="220"/>
      <c r="N128" s="220"/>
      <c r="O128" s="220"/>
      <c r="P128" s="23"/>
      <c r="Q128" s="23"/>
    </row>
    <row r="129" spans="1:17" ht="12" hidden="1" customHeight="1" outlineLevel="1">
      <c r="A129" s="23"/>
      <c r="B129" s="201"/>
      <c r="C129" s="25"/>
      <c r="D129" s="25"/>
      <c r="E129" s="25"/>
      <c r="F129" s="25"/>
      <c r="G129" s="27"/>
      <c r="H129" s="23"/>
      <c r="I129" s="23"/>
      <c r="J129" s="201"/>
      <c r="K129" s="25"/>
      <c r="L129" s="25"/>
      <c r="M129" s="25"/>
      <c r="N129" s="25"/>
      <c r="O129" s="27"/>
      <c r="P129" s="23"/>
      <c r="Q129" s="23"/>
    </row>
    <row r="130" spans="1:17" ht="24.95" hidden="1" customHeight="1" outlineLevel="1">
      <c r="A130" s="23"/>
      <c r="B130" s="49">
        <v>5.8</v>
      </c>
      <c r="C130" s="220" t="s">
        <v>54</v>
      </c>
      <c r="D130" s="220"/>
      <c r="E130" s="220"/>
      <c r="F130" s="220"/>
      <c r="G130" s="220"/>
      <c r="H130" s="23"/>
      <c r="I130" s="23"/>
      <c r="J130" s="49">
        <v>5.8</v>
      </c>
      <c r="K130" s="220" t="s">
        <v>54</v>
      </c>
      <c r="L130" s="220"/>
      <c r="M130" s="220"/>
      <c r="N130" s="220"/>
      <c r="O130" s="220"/>
      <c r="P130" s="23"/>
      <c r="Q130" s="23"/>
    </row>
    <row r="131" spans="1:17" ht="12" hidden="1" customHeight="1" outlineLevel="1">
      <c r="A131" s="23"/>
      <c r="B131" s="201"/>
      <c r="C131" s="25"/>
      <c r="D131" s="25"/>
      <c r="E131" s="25"/>
      <c r="F131" s="25"/>
      <c r="G131" s="27"/>
      <c r="H131" s="23"/>
      <c r="I131" s="23"/>
      <c r="J131" s="201"/>
      <c r="K131" s="25"/>
      <c r="L131" s="25"/>
      <c r="M131" s="25"/>
      <c r="N131" s="25"/>
      <c r="O131" s="27"/>
      <c r="P131" s="23"/>
      <c r="Q131" s="23"/>
    </row>
    <row r="132" spans="1:17" ht="24.95" hidden="1" customHeight="1" outlineLevel="1">
      <c r="A132" s="23"/>
      <c r="B132" s="49">
        <v>5.9</v>
      </c>
      <c r="C132" s="220" t="s">
        <v>55</v>
      </c>
      <c r="D132" s="220"/>
      <c r="E132" s="220"/>
      <c r="F132" s="220"/>
      <c r="G132" s="220"/>
      <c r="H132" s="23"/>
      <c r="I132" s="23"/>
      <c r="J132" s="49">
        <v>5.9</v>
      </c>
      <c r="K132" s="220" t="s">
        <v>55</v>
      </c>
      <c r="L132" s="220"/>
      <c r="M132" s="220"/>
      <c r="N132" s="220"/>
      <c r="O132" s="220"/>
      <c r="P132" s="23"/>
      <c r="Q132" s="23"/>
    </row>
    <row r="133" spans="1:17" ht="12" hidden="1" customHeight="1" outlineLevel="1">
      <c r="A133" s="23"/>
      <c r="B133" s="24"/>
      <c r="C133" s="25"/>
      <c r="D133" s="25"/>
      <c r="E133" s="25"/>
      <c r="F133" s="25"/>
      <c r="G133" s="27"/>
      <c r="H133" s="23"/>
      <c r="I133" s="23"/>
      <c r="J133" s="24"/>
      <c r="K133" s="25"/>
      <c r="L133" s="25"/>
      <c r="M133" s="25"/>
      <c r="N133" s="25"/>
      <c r="O133" s="27"/>
      <c r="P133" s="23"/>
      <c r="Q133" s="23"/>
    </row>
    <row r="134" spans="1:17" ht="24.95" hidden="1" customHeight="1" outlineLevel="1">
      <c r="A134" s="23"/>
      <c r="B134" s="50">
        <v>5.0999999999999996</v>
      </c>
      <c r="C134" s="220" t="s">
        <v>56</v>
      </c>
      <c r="D134" s="220"/>
      <c r="E134" s="220"/>
      <c r="F134" s="220"/>
      <c r="G134" s="220"/>
      <c r="H134" s="23"/>
      <c r="I134" s="23"/>
      <c r="J134" s="50">
        <v>5.0999999999999996</v>
      </c>
      <c r="K134" s="220" t="s">
        <v>56</v>
      </c>
      <c r="L134" s="220"/>
      <c r="M134" s="220"/>
      <c r="N134" s="220"/>
      <c r="O134" s="220"/>
      <c r="P134" s="23"/>
      <c r="Q134" s="23"/>
    </row>
    <row r="135" spans="1:17" ht="12" customHeight="1" collapsed="1">
      <c r="A135" s="23"/>
      <c r="B135" s="23"/>
      <c r="C135" s="43"/>
      <c r="D135" s="23"/>
      <c r="E135" s="23"/>
      <c r="F135" s="23"/>
      <c r="G135" s="23"/>
      <c r="H135" s="23"/>
      <c r="I135" s="24"/>
      <c r="J135" s="23"/>
      <c r="K135" s="43"/>
      <c r="L135" s="23"/>
      <c r="M135" s="23"/>
      <c r="N135" s="23"/>
      <c r="O135" s="23"/>
      <c r="P135" s="23"/>
      <c r="Q135" s="23"/>
    </row>
    <row r="136" spans="1:17" ht="24.95" customHeight="1">
      <c r="A136" s="23"/>
      <c r="B136" s="221" t="s">
        <v>35</v>
      </c>
      <c r="C136" s="221"/>
      <c r="D136" s="221"/>
      <c r="E136" s="221"/>
      <c r="F136" s="221"/>
      <c r="G136" s="221"/>
      <c r="H136" s="23"/>
      <c r="I136" s="24"/>
      <c r="J136" s="221" t="s">
        <v>35</v>
      </c>
      <c r="K136" s="221"/>
      <c r="L136" s="221"/>
      <c r="M136" s="221"/>
      <c r="N136" s="221"/>
      <c r="O136" s="221"/>
      <c r="P136" s="23"/>
      <c r="Q136" s="23"/>
    </row>
    <row r="137" spans="1:17" ht="12" hidden="1" customHeight="1" outlineLevel="1">
      <c r="A137" s="23"/>
      <c r="B137" s="201"/>
      <c r="C137" s="25"/>
      <c r="D137" s="25"/>
      <c r="E137" s="25"/>
      <c r="F137" s="25"/>
      <c r="G137" s="27"/>
      <c r="H137" s="23"/>
      <c r="I137" s="24"/>
      <c r="J137" s="23"/>
      <c r="K137" s="23"/>
      <c r="L137" s="23"/>
      <c r="M137" s="23"/>
      <c r="N137" s="23"/>
      <c r="O137" s="23"/>
      <c r="P137" s="23"/>
      <c r="Q137" s="23"/>
    </row>
    <row r="138" spans="1:17" ht="20.100000000000001" hidden="1" outlineLevel="1">
      <c r="A138" s="23"/>
      <c r="B138" s="49">
        <v>5.0999999999999996</v>
      </c>
      <c r="C138" s="220" t="s">
        <v>57</v>
      </c>
      <c r="D138" s="220"/>
      <c r="E138" s="220"/>
      <c r="F138" s="220"/>
      <c r="G138" s="220"/>
      <c r="H138" s="23"/>
      <c r="I138" s="24"/>
      <c r="J138" s="23"/>
      <c r="K138" s="23"/>
      <c r="L138" s="23"/>
      <c r="M138" s="23"/>
      <c r="N138" s="23"/>
      <c r="O138" s="23"/>
      <c r="P138" s="23"/>
      <c r="Q138" s="23"/>
    </row>
    <row r="139" spans="1:17" ht="12" hidden="1" customHeight="1" outlineLevel="1">
      <c r="A139" s="23"/>
      <c r="B139" s="201"/>
      <c r="C139" s="25"/>
      <c r="D139" s="25"/>
      <c r="E139" s="25"/>
      <c r="F139" s="25"/>
      <c r="G139" s="27"/>
      <c r="H139" s="23"/>
      <c r="I139" s="24"/>
      <c r="J139" s="23"/>
      <c r="K139" s="23"/>
      <c r="L139" s="23"/>
      <c r="M139" s="23"/>
      <c r="N139" s="23"/>
      <c r="O139" s="23"/>
      <c r="P139" s="23"/>
      <c r="Q139" s="23"/>
    </row>
    <row r="140" spans="1:17" ht="20.100000000000001" hidden="1" outlineLevel="1">
      <c r="A140" s="23"/>
      <c r="B140" s="49" t="s">
        <v>58</v>
      </c>
      <c r="C140" s="220" t="s">
        <v>59</v>
      </c>
      <c r="D140" s="220"/>
      <c r="E140" s="220"/>
      <c r="F140" s="220"/>
      <c r="G140" s="220"/>
      <c r="H140" s="23"/>
      <c r="I140" s="24"/>
      <c r="J140" s="23"/>
      <c r="K140" s="23"/>
      <c r="L140" s="23"/>
      <c r="M140" s="23"/>
      <c r="N140" s="23"/>
      <c r="O140" s="23"/>
      <c r="P140" s="23"/>
      <c r="Q140" s="23"/>
    </row>
    <row r="141" spans="1:17" collapsed="1">
      <c r="A141" s="23"/>
      <c r="B141" s="23"/>
      <c r="C141" s="43"/>
      <c r="D141" s="23"/>
      <c r="E141" s="23"/>
      <c r="F141" s="23"/>
      <c r="G141" s="23"/>
      <c r="H141" s="23"/>
      <c r="I141" s="23"/>
      <c r="J141" s="43"/>
      <c r="K141" s="23"/>
      <c r="L141" s="23"/>
      <c r="M141" s="23"/>
      <c r="N141" s="23"/>
      <c r="O141" s="23"/>
      <c r="P141" s="23"/>
      <c r="Q141" s="23"/>
    </row>
    <row r="142" spans="1:17">
      <c r="A142" s="23"/>
      <c r="B142" s="23"/>
      <c r="C142" s="43"/>
      <c r="D142" s="23"/>
      <c r="E142" s="23"/>
      <c r="F142" s="23"/>
      <c r="G142" s="23"/>
      <c r="H142" s="23"/>
      <c r="I142" s="23"/>
      <c r="J142" s="43"/>
      <c r="K142" s="23"/>
      <c r="L142" s="23"/>
      <c r="M142" s="23"/>
      <c r="N142" s="23"/>
      <c r="O142" s="23"/>
      <c r="P142" s="23"/>
      <c r="Q142" s="23"/>
    </row>
  </sheetData>
  <mergeCells count="106">
    <mergeCell ref="C118:G118"/>
    <mergeCell ref="C120:G120"/>
    <mergeCell ref="C122:G122"/>
    <mergeCell ref="C124:G124"/>
    <mergeCell ref="C126:G126"/>
    <mergeCell ref="C138:G138"/>
    <mergeCell ref="C140:G140"/>
    <mergeCell ref="C128:G128"/>
    <mergeCell ref="C130:G130"/>
    <mergeCell ref="C132:G132"/>
    <mergeCell ref="C134:G134"/>
    <mergeCell ref="B136:G136"/>
    <mergeCell ref="C116:G116"/>
    <mergeCell ref="B92:G92"/>
    <mergeCell ref="C104:G104"/>
    <mergeCell ref="B114:G114"/>
    <mergeCell ref="C110:G110"/>
    <mergeCell ref="C112:G112"/>
    <mergeCell ref="C106:G106"/>
    <mergeCell ref="C108:G108"/>
    <mergeCell ref="C98:G98"/>
    <mergeCell ref="C100:G100"/>
    <mergeCell ref="C102:G102"/>
    <mergeCell ref="C94:G94"/>
    <mergeCell ref="C96:G96"/>
    <mergeCell ref="A1:P8"/>
    <mergeCell ref="C48:G48"/>
    <mergeCell ref="K33:O33"/>
    <mergeCell ref="C50:G50"/>
    <mergeCell ref="C19:G19"/>
    <mergeCell ref="K39:O39"/>
    <mergeCell ref="K35:O35"/>
    <mergeCell ref="B11:O13"/>
    <mergeCell ref="C15:G15"/>
    <mergeCell ref="K15:O15"/>
    <mergeCell ref="B10:O10"/>
    <mergeCell ref="C29:G29"/>
    <mergeCell ref="K31:O31"/>
    <mergeCell ref="C21:G21"/>
    <mergeCell ref="C23:G23"/>
    <mergeCell ref="K19:O19"/>
    <mergeCell ref="K21:O21"/>
    <mergeCell ref="K23:O23"/>
    <mergeCell ref="K29:O29"/>
    <mergeCell ref="C25:G25"/>
    <mergeCell ref="C27:G27"/>
    <mergeCell ref="K25:O25"/>
    <mergeCell ref="K27:O27"/>
    <mergeCell ref="B17:G17"/>
    <mergeCell ref="B46:G46"/>
    <mergeCell ref="J17:O17"/>
    <mergeCell ref="K72:O72"/>
    <mergeCell ref="K74:O74"/>
    <mergeCell ref="K76:O76"/>
    <mergeCell ref="K78:O78"/>
    <mergeCell ref="K80:O80"/>
    <mergeCell ref="C52:G52"/>
    <mergeCell ref="K37:O37"/>
    <mergeCell ref="C54:G54"/>
    <mergeCell ref="J70:O70"/>
    <mergeCell ref="C56:G56"/>
    <mergeCell ref="K41:O41"/>
    <mergeCell ref="C58:G58"/>
    <mergeCell ref="K43:O43"/>
    <mergeCell ref="J46:O46"/>
    <mergeCell ref="K62:O62"/>
    <mergeCell ref="K64:O64"/>
    <mergeCell ref="K66:O66"/>
    <mergeCell ref="K52:O52"/>
    <mergeCell ref="K54:O54"/>
    <mergeCell ref="K56:O56"/>
    <mergeCell ref="K58:O58"/>
    <mergeCell ref="K60:O60"/>
    <mergeCell ref="B70:G70"/>
    <mergeCell ref="J92:O92"/>
    <mergeCell ref="K94:O94"/>
    <mergeCell ref="K96:O96"/>
    <mergeCell ref="K98:O98"/>
    <mergeCell ref="K82:O82"/>
    <mergeCell ref="K84:O84"/>
    <mergeCell ref="K48:O48"/>
    <mergeCell ref="K50:O50"/>
    <mergeCell ref="K68:O68"/>
    <mergeCell ref="K87:O87"/>
    <mergeCell ref="K90:O90"/>
    <mergeCell ref="C90:G90"/>
    <mergeCell ref="C87:G87"/>
    <mergeCell ref="K110:O110"/>
    <mergeCell ref="K112:O112"/>
    <mergeCell ref="J114:O114"/>
    <mergeCell ref="K116:O116"/>
    <mergeCell ref="K118:O118"/>
    <mergeCell ref="K100:O100"/>
    <mergeCell ref="K102:O102"/>
    <mergeCell ref="K104:O104"/>
    <mergeCell ref="K106:O106"/>
    <mergeCell ref="K108:O108"/>
    <mergeCell ref="K130:O130"/>
    <mergeCell ref="K132:O132"/>
    <mergeCell ref="K134:O134"/>
    <mergeCell ref="J136:O136"/>
    <mergeCell ref="K120:O120"/>
    <mergeCell ref="K122:O122"/>
    <mergeCell ref="K124:O124"/>
    <mergeCell ref="K126:O126"/>
    <mergeCell ref="K128:O128"/>
  </mergeCells>
  <hyperlinks>
    <hyperlink ref="B19" location="'Cuadro 1.1.'!A1" display="'Cuadro 1.1.'!A1" xr:uid="{8980E66A-139E-4DFD-938E-A893965520F6}"/>
    <hyperlink ref="B21" location="'Cuadro 1.2.'!A1" display="'Cuadro 1.2.'!A1" xr:uid="{42D22139-316A-4BB1-9CA7-644D10DCBBF5}"/>
    <hyperlink ref="B23" location="'Cuadro 1.3.'!A1" display="'Cuadro 1.3.'!A1" xr:uid="{D6A0FB7A-9EA5-4C9C-98DB-AAEE025BC02B}"/>
    <hyperlink ref="B25" location="'Cuadro 1.4.'!A1" display="'Cuadro 1.4.'!A1" xr:uid="{F8FE6EF3-4E6F-4160-8CAF-C079ED4890A9}"/>
    <hyperlink ref="B27" location="'Cuadro 1.5.'!A1" display="'Cuadro 1.5.'!A1" xr:uid="{DF3F6318-7F7A-41A5-B27E-ADB9A3DCBAE2}"/>
    <hyperlink ref="B29" location="'Cuadro 1.6.'!A1" display="'Cuadro 1.6.'!A1" xr:uid="{1FC25C88-C3A3-4B78-8A6F-0439C822BAE0}"/>
    <hyperlink ref="B48" location="'Gráfica 1.1.'!A1" display="'Gráfica 1.1.'!A1" xr:uid="{35E7F4F8-6AD3-495F-865C-6A5272ABCF16}"/>
    <hyperlink ref="B50" location="'Gráfico 1.2'!A1" display="'Gráfico 1.2'!A1" xr:uid="{A5314EB5-DC2F-482B-AA13-6E076F3D4007}"/>
    <hyperlink ref="B52" location="'Gráfico 1.3.'!A1" display="'Gráfico 1.3.'!A1" xr:uid="{430DF9CC-FFBB-4603-B10F-3ED5686C187D}"/>
    <hyperlink ref="B54" location="'Gráfica 1.4.'!A1" display="'Gráfica 1.4.'!A1" xr:uid="{75F073C0-2B0B-4A00-B217-4D4D52582C3A}"/>
    <hyperlink ref="B56" location="'Gráfica 1.5.'!A1" display="'Gráfica 1.5.'!A1" xr:uid="{D715783C-B372-4D82-9E26-A7CB7906F048}"/>
    <hyperlink ref="B58" location="'Gráfica 1.6.'!A1" display="'Gráfica 1.6.'!A1" xr:uid="{072B0183-7384-46F7-A85A-7D95976031B3}"/>
    <hyperlink ref="J19" location="'Cuadro 2.1.'!A1" display="'Cuadro 2.1.'!A1" xr:uid="{E3B6D632-1376-4681-AC0D-390A83AFCC4E}"/>
    <hyperlink ref="J21" location="'Cuadro 2.2.'!A1" display="'Cuadro 2.2.'!A1" xr:uid="{8BD3CA4B-F4BC-4CD8-B915-A45DAD7BD1B3}"/>
    <hyperlink ref="J23" location="'Cuadro 2.3.'!A1" display="'Cuadro 2.3.'!A1" xr:uid="{A02CAF71-3596-451B-A004-03E1784E63EB}"/>
    <hyperlink ref="J25" location="'Cuadro 2.4.'!A1" display="'Cuadro 2.4.'!A1" xr:uid="{8B158A71-AC5C-4B26-B6FD-C8BC66E5C3AA}"/>
    <hyperlink ref="J27" location="'Cuadro 2.5.'!A1" display="'Cuadro 2.5.'!A1" xr:uid="{7DF4DBE5-AB2F-405A-9B74-4E8F4BB0E2E6}"/>
    <hyperlink ref="J29" location="'Cuadro 2.6.'!A1" display="'Cuadro 2.6.'!A1" xr:uid="{870B5778-678E-4A48-A3B2-2A24EA62757D}"/>
    <hyperlink ref="J31" location="'Cuadro 2.7.'!A1" display="'Cuadro 2.7.'!A1" xr:uid="{8CCE5DF4-393A-4662-865D-692964E3E2D4}"/>
    <hyperlink ref="J33" location="'Cuadro 2.8.'!A1" display="'Cuadro 2.8.'!A1" xr:uid="{AFE76960-933E-4A86-82F8-9EC98E35C409}"/>
    <hyperlink ref="J35" location="'Cuadro 2.9.'!A1" display="'Cuadro 2.9.'!A1" xr:uid="{7B5D0497-4D09-4B1E-A15B-3C13B68A4461}"/>
    <hyperlink ref="J37" location="'Cuadro 2.10.'!A1" display="'Cuadro 2.10.'!A1" xr:uid="{22B4FD68-4066-487C-BDF7-49A3CB0BD071}"/>
    <hyperlink ref="J39" location="'Cuadro 2.11.'!A1" display="'Cuadro 2.11.'!A1" xr:uid="{A1C17B70-1B3C-476C-949A-B38902FD020F}"/>
    <hyperlink ref="J41" location="'Cuadro 2.12.'!A1" display="'Cuadro 2.12.'!A1" xr:uid="{ED995273-CDD8-4DA1-B21B-278EE621554E}"/>
    <hyperlink ref="J43" location="'Cuadro 2.13.'!A1" display="'Cuadro 2.13.'!A1" xr:uid="{CBB0D469-75A0-4627-B70D-68B5B66728EC}"/>
    <hyperlink ref="J72" location="'Tabla 2.1.'!A1" display="'Tabla 2.1.'!A1" xr:uid="{E52AAA78-E47E-419D-89D7-3CF40D57CCAC}"/>
    <hyperlink ref="J74" location="'Tabla 2.2.'!A1" display="'Tabla 2.2.'!A1" xr:uid="{17776BEC-DC11-4C80-9D87-4A1ADCEF39CF}"/>
    <hyperlink ref="J76" location="'Tabla 2.3.'!A1" display="'Tabla 2.3.'!A1" xr:uid="{5828440F-57E8-4BEC-8198-CA4E9C956ED3}"/>
    <hyperlink ref="J78" location="'Tabla 2.4.'!A1" display="'Tabla 2.4.'!A1" xr:uid="{EE5CDB70-B86D-4226-BF3C-E28DC10543B6}"/>
    <hyperlink ref="J80" location="'Tabla 2.5.'!A1" display="'Tabla 2.5.'!A1" xr:uid="{4A97BF46-2E33-427F-B8EB-DCFAE394EEE4}"/>
    <hyperlink ref="J82" location="'Tabla 2.6.'!A1" display="'Tabla 2.6.'!A1" xr:uid="{8D0F27E2-57C2-4991-B109-3DB8CB49E9EF}"/>
    <hyperlink ref="J84" location="'Tabla 2.7.'!A1" display="'Tabla 2.7.'!A1" xr:uid="{8F92DEAC-D310-48B5-8083-78FCB23ECE7A}"/>
    <hyperlink ref="J48" location="'Gráfica 2.1.'!A1" display="'Gráfica 2.1.'!A1" xr:uid="{12BBFF73-87E1-43F8-8CBD-204C016C46CC}"/>
    <hyperlink ref="J50" location="'Gráfica 2.2.'!A1" display="'Gráfica 2.2.'!A1" xr:uid="{3C06EBA7-4AD1-4D6B-A25D-E98B4DAAD9F5}"/>
    <hyperlink ref="J56" location="'Gráfica 2.5.'!A1" display="'Gráfica 2.5.'!A1" xr:uid="{3F58A97D-0AD1-42E8-8029-E80597EB0CD6}"/>
    <hyperlink ref="J58" location="'Gráfica 2.6.'!A1" display="'Gráfica 2.6.'!A1" xr:uid="{63865A43-E6D1-4957-BC7A-40428A35FCBE}"/>
    <hyperlink ref="J60" location="'Gráfica 2.7.'!A1" display="'Gráfica 2.7.'!A1" xr:uid="{406BA1B2-7394-4A45-9BF5-0A530BDB6955}"/>
    <hyperlink ref="J62" location="'Gráfica 2.8a.'!A1" display="2.8a" xr:uid="{63ADB723-D2A6-457B-A369-E1260F2799E9}"/>
    <hyperlink ref="J64" location="'Gráfica 2.8b.'!A1" display="2.8b" xr:uid="{33A00538-0F0F-4D56-8845-3F2AB77F6143}"/>
    <hyperlink ref="B94" location="'Cuadro 5.1.'!A1" display="'Cuadro 5.1.'!A1" xr:uid="{E3B3D31D-8A07-4BD7-8760-C4263B5764A2}"/>
    <hyperlink ref="B116" location="'Gráfica 5.1.'!A1" display="'Gráfica 5.1.'!A1" xr:uid="{D413FC51-585D-430C-8CD7-74999FDF4F00}"/>
    <hyperlink ref="B138" location="'Tabla 5.1.'!A1" display="'Tabla 5.1.'!A1" xr:uid="{DA6B12BE-4FEB-4103-B52A-44289B71F652}"/>
    <hyperlink ref="B96" location="'Cuadro 5.2. '!A1" display="'Cuadro 5.2. '!A1" xr:uid="{E50752D2-7019-4EA8-A976-13D60A04ACA4}"/>
    <hyperlink ref="B98" location="'Cuadro 5.3.'!A1" display="'Cuadro 5.3.'!A1" xr:uid="{E83E0AA5-0C40-40E5-B238-7A7A14926517}"/>
    <hyperlink ref="B100" location="'Cuadro 5.4.'!A1" display="'Cuadro 5.4.'!A1" xr:uid="{C33A36DD-E19A-4FE2-A69E-88DB42A975A7}"/>
    <hyperlink ref="B102" location="'Cuadro 5.5.'!A1" display="'Cuadro 5.5.'!A1" xr:uid="{0E66029D-8CDC-4285-BF14-9F1F71715F0D}"/>
    <hyperlink ref="B104" location="'Cuadro 5.6.'!A1" display="'Cuadro 5.6.'!A1" xr:uid="{D00FC213-7B34-4F39-85E7-74BCCC56A9D2}"/>
    <hyperlink ref="B106" location="'Cuadro 5.7.'!A1" display="'Cuadro 5.7.'!A1" xr:uid="{87486451-E1E6-4905-8645-3A3DF0640874}"/>
    <hyperlink ref="B108" location="'Cuadro 5.8.'!A1" display="'Cuadro 5.8.'!A1" xr:uid="{55C4DF0A-33A2-435E-B782-9529E503DE2F}"/>
    <hyperlink ref="B110" location="'Cuadro 5.9.'!A1" display="'Cuadro 5.9.'!A1" xr:uid="{BEDF6A55-C2EA-4E88-B30C-8FE989E2AA48}"/>
    <hyperlink ref="B112" location="'Cuadro 5.10.'!A1" display="'Cuadro 5.10.'!A1" xr:uid="{A801E587-287B-4839-80F7-D1B21536E40C}"/>
    <hyperlink ref="B118" location="'Gráfica 5.2.'!A1" display="'Gráfica 5.2.'!A1" xr:uid="{FF211A01-F06A-414D-B1F1-796084CBBE0C}"/>
    <hyperlink ref="B120" location="'Gráfica 5.3.'!A1" display="'Gráfica 5.3.'!A1" xr:uid="{6A6E3538-D7AA-410A-BDC8-A460809D0084}"/>
    <hyperlink ref="B122" location="'Gráfica 5.4.'!A1" display="'Gráfica 5.4.'!A1" xr:uid="{BA537266-C989-4C02-ACA2-E00AE6E6277B}"/>
    <hyperlink ref="B124" location="'Gráfica 5.5.'!A1" display="'Gráfica 5.5.'!A1" xr:uid="{5B2F9DC4-EDB3-4251-89B1-ED8025F015AB}"/>
    <hyperlink ref="B126" location="'Gráfica 5.6.'!A1" display="'Gráfica 5.6.'!A1" xr:uid="{817DB2DB-CFE6-43E2-9D91-34FF5679817B}"/>
    <hyperlink ref="B128" location="'Gráfica 5.7.'!A1" display="'Gráfica 5.7.'!A1" xr:uid="{E9458733-551D-4154-8767-F769B414677D}"/>
    <hyperlink ref="B130" location="'Gráfica 5.8.'!A1" display="'Gráfica 5.8.'!A1" xr:uid="{2816DABD-709A-4909-B5CF-36491F8962DD}"/>
    <hyperlink ref="B132" location="'Gráfica 5.9.'!A1" display="'Gráfica 5.9.'!A1" xr:uid="{A23AA9E8-AEF6-4900-B18C-F00B5C4CCF36}"/>
    <hyperlink ref="B134" location="'Gráfica 5.10'!A1" display="'Gráfica 5.10'!A1" xr:uid="{97C5795D-19A7-4387-B33E-F45CC0D02971}"/>
    <hyperlink ref="B140" location="'Tabla 5.1a.'!A1" display="5.1a" xr:uid="{98016948-E4B6-4477-BA74-ADF003B3A6C7}"/>
    <hyperlink ref="J94" location="'Cuadro 5.1.'!A1" display="'Cuadro 5.1.'!A1" xr:uid="{63394700-0920-4823-8400-01A6E2DC314A}"/>
    <hyperlink ref="J116" location="'Gráfica 5.1.'!A1" display="'Gráfica 5.1.'!A1" xr:uid="{42C977A8-1439-45EE-9A11-BB074A2C9BD7}"/>
    <hyperlink ref="J96" location="'Cuadro 5.2. '!A1" display="'Cuadro 5.2. '!A1" xr:uid="{59A083B5-62F6-4081-B26C-56C3B3D5BFB9}"/>
    <hyperlink ref="J98" location="'Cuadro 5.3.'!A1" display="'Cuadro 5.3.'!A1" xr:uid="{67C7C9E3-8818-4C73-A6B6-F0FA9A913B24}"/>
    <hyperlink ref="J100" location="'Cuadro 5.4.'!A1" display="'Cuadro 5.4.'!A1" xr:uid="{EBB76F9D-182A-4D9C-857C-C014D4BBFF59}"/>
    <hyperlink ref="J102" location="'Cuadro 5.5.'!A1" display="'Cuadro 5.5.'!A1" xr:uid="{A05EE3F9-D16B-4D0A-B228-C0AA91FCEE67}"/>
    <hyperlink ref="J104" location="'Cuadro 5.6.'!A1" display="'Cuadro 5.6.'!A1" xr:uid="{D2A190E2-894B-4C5C-986E-1E3D67676C54}"/>
    <hyperlink ref="J106" location="'Cuadro 5.7.'!A1" display="'Cuadro 5.7.'!A1" xr:uid="{545519C0-9644-4E10-A1FE-15A0DE920EA4}"/>
    <hyperlink ref="J108" location="'Cuadro 5.8.'!A1" display="'Cuadro 5.8.'!A1" xr:uid="{94A6D3CC-664E-440A-87BE-800EEC8DFEC5}"/>
    <hyperlink ref="J110" location="'Cuadro 5.9.'!A1" display="'Cuadro 5.9.'!A1" xr:uid="{B283EC37-9507-4029-9534-EA16DFF14A9F}"/>
    <hyperlink ref="J112" location="'Cuadro 5.10.'!A1" display="'Cuadro 5.10.'!A1" xr:uid="{1CF685C2-13AC-4C86-BC1D-B42A369F5CD2}"/>
    <hyperlink ref="J118" location="'Gráfica 5.2.'!A1" display="'Gráfica 5.2.'!A1" xr:uid="{19037222-CD6B-4039-B378-830704260958}"/>
    <hyperlink ref="J120" location="'Gráfica 5.3.'!A1" display="'Gráfica 5.3.'!A1" xr:uid="{ED85714C-617A-4397-A6AF-47682549222C}"/>
    <hyperlink ref="J122" location="'Gráfica 5.4.'!A1" display="'Gráfica 5.4.'!A1" xr:uid="{60E46ECF-1A14-4610-B7F8-8E0EB19AE845}"/>
    <hyperlink ref="J124" location="'Gráfica 5.5.'!A1" display="'Gráfica 5.5.'!A1" xr:uid="{D0EB2ED9-0345-42B2-AF18-E2F4B692FED2}"/>
    <hyperlink ref="J126" location="'Gráfica 5.6.'!A1" display="'Gráfica 5.6.'!A1" xr:uid="{4AD15EB4-29F1-4059-8B2C-22D625DAFB4B}"/>
    <hyperlink ref="J128" location="'Gráfica 5.7.'!A1" display="'Gráfica 5.7.'!A1" xr:uid="{6A380F18-712C-4C83-93A5-6FEF481FBA2B}"/>
    <hyperlink ref="J130" location="'Gráfica 5.8.'!A1" display="'Gráfica 5.8.'!A1" xr:uid="{7C334C49-FB88-4004-88D1-FE6A8FBF39B7}"/>
    <hyperlink ref="J132" location="'Gráfica 5.9.'!A1" display="'Gráfica 5.9.'!A1" xr:uid="{FBD94F93-E5B9-4A20-8767-A1B23863EB67}"/>
    <hyperlink ref="J134" location="'Gráfica 5.10'!A1" display="'Gráfica 5.10'!A1" xr:uid="{229C4DBB-C8CF-4E83-B041-2C9479E04C1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4A22E-271A-451B-B2B8-A6015E482219}">
  <sheetPr>
    <tabColor rgb="FF29C5D1"/>
  </sheetPr>
  <dimension ref="A1:N15"/>
  <sheetViews>
    <sheetView workbookViewId="0">
      <selection activeCell="N1" sqref="N1"/>
    </sheetView>
  </sheetViews>
  <sheetFormatPr defaultColWidth="11.42578125" defaultRowHeight="14.45"/>
  <cols>
    <col min="1" max="1" width="10.85546875" style="1"/>
    <col min="2" max="2" width="14.42578125" bestFit="1" customWidth="1"/>
    <col min="3" max="4" width="12" bestFit="1" customWidth="1"/>
    <col min="5" max="6" width="11.5703125" bestFit="1" customWidth="1"/>
    <col min="7" max="7" width="12" bestFit="1" customWidth="1"/>
    <col min="14" max="14" width="13.42578125" bestFit="1" customWidth="1"/>
  </cols>
  <sheetData>
    <row r="1" spans="1:14" ht="18.600000000000001" customHeight="1">
      <c r="A1" s="59" t="s">
        <v>75</v>
      </c>
      <c r="B1" s="16"/>
      <c r="C1" s="16"/>
      <c r="D1" s="16"/>
      <c r="E1" s="16"/>
      <c r="F1" s="16"/>
      <c r="N1" s="52" t="s">
        <v>61</v>
      </c>
    </row>
    <row r="2" spans="1:14" ht="15.95" thickBot="1">
      <c r="A2" s="17" t="s">
        <v>76</v>
      </c>
      <c r="B2" s="14"/>
      <c r="C2" s="14"/>
      <c r="D2" s="14"/>
      <c r="E2" s="14"/>
      <c r="F2" s="14"/>
    </row>
    <row r="3" spans="1:14" ht="15" thickTop="1">
      <c r="A3" s="30" t="s">
        <v>63</v>
      </c>
      <c r="B3" s="31" t="s">
        <v>65</v>
      </c>
      <c r="C3" s="30" t="s">
        <v>77</v>
      </c>
      <c r="D3" s="31" t="s">
        <v>78</v>
      </c>
      <c r="E3" s="30" t="s">
        <v>79</v>
      </c>
      <c r="F3" s="31" t="s">
        <v>80</v>
      </c>
      <c r="G3" s="30" t="s">
        <v>81</v>
      </c>
    </row>
    <row r="4" spans="1:14">
      <c r="A4" s="32">
        <v>2001</v>
      </c>
      <c r="B4" s="4"/>
      <c r="C4" s="33"/>
      <c r="D4" s="4">
        <v>10.712610244751</v>
      </c>
      <c r="E4" s="33">
        <v>7.3165202140808097</v>
      </c>
      <c r="F4" s="4">
        <v>9.82544040679932</v>
      </c>
      <c r="G4" s="33">
        <v>12.0940103530884</v>
      </c>
    </row>
    <row r="5" spans="1:14">
      <c r="A5" s="32">
        <v>2002</v>
      </c>
      <c r="B5" s="4">
        <v>16.526210784912099</v>
      </c>
      <c r="C5" s="33"/>
      <c r="D5" s="4">
        <v>10.7089996337891</v>
      </c>
      <c r="E5" s="33">
        <v>7.4771599769592303</v>
      </c>
      <c r="F5" s="4">
        <v>9.5051403045654297</v>
      </c>
      <c r="G5" s="33">
        <v>12.0221500396729</v>
      </c>
    </row>
    <row r="6" spans="1:14">
      <c r="A6" s="32">
        <v>2003</v>
      </c>
      <c r="B6" s="4">
        <v>16.572240829467798</v>
      </c>
      <c r="C6" s="33"/>
      <c r="D6" s="4">
        <v>10.887550354003899</v>
      </c>
      <c r="E6" s="33">
        <v>7.3604001998901403</v>
      </c>
      <c r="F6" s="4">
        <v>9.6408395767211896</v>
      </c>
      <c r="G6" s="33">
        <v>11.6459503173828</v>
      </c>
    </row>
    <row r="7" spans="1:14">
      <c r="A7" s="32">
        <v>2004</v>
      </c>
      <c r="B7" s="4">
        <v>15.6638803482056</v>
      </c>
      <c r="C7" s="33"/>
      <c r="D7" s="4">
        <v>10.726289749145501</v>
      </c>
      <c r="E7" s="33">
        <v>7.7018299102783203</v>
      </c>
      <c r="F7" s="4">
        <v>9.3880100250244105</v>
      </c>
      <c r="G7" s="33">
        <v>10.946209907531699</v>
      </c>
    </row>
    <row r="8" spans="1:14">
      <c r="A8" s="32">
        <v>2005</v>
      </c>
      <c r="B8" s="4">
        <v>15.1119298934937</v>
      </c>
      <c r="C8" s="33"/>
      <c r="D8" s="4">
        <v>10.781450271606399</v>
      </c>
      <c r="E8" s="33">
        <v>8.7002096176147496</v>
      </c>
      <c r="F8" s="4">
        <v>9.0137300491333008</v>
      </c>
      <c r="G8" s="33">
        <v>10.8635396957397</v>
      </c>
    </row>
    <row r="9" spans="1:14">
      <c r="A9" s="32">
        <v>2006</v>
      </c>
      <c r="B9" s="4">
        <v>15.1583003997803</v>
      </c>
      <c r="C9" s="33">
        <v>9.5741596221923793</v>
      </c>
      <c r="D9" s="4">
        <v>10.888790130615201</v>
      </c>
      <c r="E9" s="33"/>
      <c r="F9" s="4">
        <v>9.5271902084350604</v>
      </c>
      <c r="G9" s="33">
        <v>10.84840965271</v>
      </c>
    </row>
    <row r="10" spans="1:14">
      <c r="A10" s="32">
        <v>2007</v>
      </c>
      <c r="B10" s="4">
        <v>14.5407304763794</v>
      </c>
      <c r="C10" s="33">
        <v>10.143139839172401</v>
      </c>
      <c r="D10" s="4">
        <v>10.87619972229</v>
      </c>
      <c r="E10" s="33"/>
      <c r="F10" s="4">
        <v>8.8019304275512695</v>
      </c>
      <c r="G10" s="33">
        <v>11.063759803771999</v>
      </c>
    </row>
    <row r="11" spans="1:14">
      <c r="A11" s="32">
        <v>2008</v>
      </c>
      <c r="B11" s="4">
        <v>13.9760999679565</v>
      </c>
      <c r="C11" s="33">
        <v>10.119930267334</v>
      </c>
      <c r="D11" s="4">
        <v>10.9386701583862</v>
      </c>
      <c r="E11" s="33"/>
      <c r="F11" s="4">
        <v>9.2051696777343803</v>
      </c>
      <c r="G11" s="33">
        <v>10.371829986572299</v>
      </c>
    </row>
    <row r="12" spans="1:14">
      <c r="A12" s="32">
        <v>2009</v>
      </c>
      <c r="B12" s="4">
        <v>12.887820243835399</v>
      </c>
      <c r="C12" s="33">
        <v>10.2582397460938</v>
      </c>
      <c r="D12" s="4">
        <v>10.6355199813843</v>
      </c>
      <c r="E12" s="33"/>
      <c r="F12" s="4">
        <v>8.8671703338622994</v>
      </c>
      <c r="G12" s="33">
        <v>11.0748100280762</v>
      </c>
    </row>
    <row r="13" spans="1:14">
      <c r="A13" s="32">
        <v>2010</v>
      </c>
      <c r="B13" s="4">
        <v>13.055139541626</v>
      </c>
      <c r="C13" s="33">
        <v>10.398110389709499</v>
      </c>
      <c r="D13" s="4">
        <v>10.5639801025391</v>
      </c>
      <c r="E13" s="33"/>
      <c r="F13" s="4">
        <v>8.7239503860473597</v>
      </c>
      <c r="G13" s="33">
        <v>10.4265604019165</v>
      </c>
    </row>
    <row r="14" spans="1:14" ht="15" thickBot="1">
      <c r="A14" s="34">
        <v>2011</v>
      </c>
      <c r="B14" s="6">
        <v>12.9334096908569</v>
      </c>
      <c r="C14" s="36">
        <v>10.7533102035522</v>
      </c>
      <c r="D14" s="6">
        <v>10.625280380249</v>
      </c>
      <c r="E14" s="36"/>
      <c r="F14" s="6">
        <v>8.4322900772094709</v>
      </c>
      <c r="G14" s="36">
        <v>10.239230155944799</v>
      </c>
    </row>
    <row r="15" spans="1:14" ht="15" thickTop="1">
      <c r="A15" s="22" t="s">
        <v>66</v>
      </c>
    </row>
  </sheetData>
  <hyperlinks>
    <hyperlink ref="N1" location="Índice!A1" display="Volver al índice" xr:uid="{751E03E2-AA7B-4DE2-AF8A-AB1B3826791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D235-96FE-4B8D-B748-7F95DBC108B9}">
  <dimension ref="A1:N13"/>
  <sheetViews>
    <sheetView workbookViewId="0">
      <selection activeCell="N1" sqref="N1"/>
    </sheetView>
  </sheetViews>
  <sheetFormatPr defaultColWidth="11.42578125" defaultRowHeight="14.45"/>
  <cols>
    <col min="1" max="1" width="11.42578125" style="1"/>
    <col min="14" max="14" width="13.42578125" bestFit="1" customWidth="1"/>
  </cols>
  <sheetData>
    <row r="1" spans="1:14">
      <c r="A1"/>
      <c r="N1" s="52" t="s">
        <v>61</v>
      </c>
    </row>
    <row r="2" spans="1:14">
      <c r="A2"/>
    </row>
    <row r="3" spans="1:14">
      <c r="A3"/>
    </row>
    <row r="4" spans="1:14">
      <c r="A4"/>
    </row>
    <row r="5" spans="1:14">
      <c r="A5"/>
    </row>
    <row r="6" spans="1:14">
      <c r="A6"/>
    </row>
    <row r="7" spans="1:14">
      <c r="A7"/>
    </row>
    <row r="8" spans="1:14">
      <c r="A8"/>
    </row>
    <row r="9" spans="1:14">
      <c r="A9"/>
    </row>
    <row r="10" spans="1:14">
      <c r="A10"/>
    </row>
    <row r="11" spans="1:14">
      <c r="A11"/>
    </row>
    <row r="12" spans="1:14">
      <c r="A12"/>
    </row>
    <row r="13" spans="1:14">
      <c r="A13"/>
    </row>
  </sheetData>
  <hyperlinks>
    <hyperlink ref="N1" location="Índice!A1" display="Volver al índice" xr:uid="{EE6B4669-30EA-4C70-ADDC-1DB28E3642F5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FE6C8-859D-4F54-9A07-25580E523C84}">
  <sheetPr>
    <tabColor rgb="FF29C5D1"/>
  </sheetPr>
  <dimension ref="A1:N22"/>
  <sheetViews>
    <sheetView workbookViewId="0"/>
  </sheetViews>
  <sheetFormatPr defaultColWidth="11.42578125" defaultRowHeight="14.45"/>
  <cols>
    <col min="1" max="1" width="10.85546875" style="1"/>
    <col min="2" max="2" width="14.28515625" bestFit="1" customWidth="1"/>
    <col min="14" max="14" width="13.42578125" bestFit="1" customWidth="1"/>
  </cols>
  <sheetData>
    <row r="1" spans="1:14" ht="14.45" customHeight="1">
      <c r="A1" s="59" t="s">
        <v>82</v>
      </c>
      <c r="B1" s="15"/>
      <c r="C1" s="15"/>
      <c r="D1" s="15"/>
      <c r="E1" s="15"/>
      <c r="F1" s="15"/>
      <c r="N1" s="52" t="s">
        <v>61</v>
      </c>
    </row>
    <row r="2" spans="1:14" ht="15.95" thickBot="1">
      <c r="A2" s="19" t="s">
        <v>83</v>
      </c>
    </row>
    <row r="3" spans="1:14" ht="15" thickTop="1">
      <c r="A3" s="30" t="s">
        <v>63</v>
      </c>
      <c r="B3" s="31" t="s">
        <v>65</v>
      </c>
      <c r="C3" s="30" t="s">
        <v>77</v>
      </c>
      <c r="D3" s="31" t="s">
        <v>78</v>
      </c>
      <c r="E3" s="30" t="s">
        <v>79</v>
      </c>
      <c r="F3" s="31" t="s">
        <v>80</v>
      </c>
      <c r="G3" s="30" t="s">
        <v>81</v>
      </c>
    </row>
    <row r="4" spans="1:14">
      <c r="A4" s="32">
        <v>1996</v>
      </c>
      <c r="B4" s="37">
        <v>16.17453811</v>
      </c>
      <c r="C4" s="33">
        <v>16.58559601</v>
      </c>
      <c r="D4" s="37">
        <v>12.498266129999999</v>
      </c>
      <c r="E4" s="33">
        <v>9.5948505999999991</v>
      </c>
      <c r="F4" s="37">
        <v>9.8496002899999997</v>
      </c>
      <c r="G4" s="33">
        <v>11.64556309</v>
      </c>
    </row>
    <row r="5" spans="1:14">
      <c r="A5" s="32">
        <v>1997</v>
      </c>
      <c r="B5" s="37">
        <v>16.514813419999999</v>
      </c>
      <c r="C5" s="33">
        <v>16.825126350000001</v>
      </c>
      <c r="D5" s="37">
        <v>12.76650697</v>
      </c>
      <c r="E5" s="33">
        <v>9.6836604400000006</v>
      </c>
      <c r="F5" s="37">
        <v>10.65676436</v>
      </c>
      <c r="G5" s="33">
        <v>11.89678426</v>
      </c>
    </row>
    <row r="6" spans="1:14">
      <c r="A6" s="32">
        <v>1998</v>
      </c>
      <c r="B6" s="37">
        <v>16.4857257</v>
      </c>
      <c r="C6" s="33">
        <v>16.860974429999999</v>
      </c>
      <c r="D6" s="37">
        <v>12.868614559999999</v>
      </c>
      <c r="E6" s="33">
        <v>9.1220935399999998</v>
      </c>
      <c r="F6" s="37">
        <v>10.975078890000001</v>
      </c>
      <c r="G6" s="33">
        <v>11.985126060000001</v>
      </c>
    </row>
    <row r="7" spans="1:14">
      <c r="A7" s="32">
        <v>1999</v>
      </c>
      <c r="B7" s="37">
        <v>16.506547319999999</v>
      </c>
      <c r="C7" s="33">
        <v>16.799329019999998</v>
      </c>
      <c r="D7" s="37">
        <v>13.20488336</v>
      </c>
      <c r="E7" s="33">
        <v>9.4042008799999994</v>
      </c>
      <c r="F7" s="37">
        <v>11.372324369999999</v>
      </c>
      <c r="G7" s="33">
        <v>12.497284410000001</v>
      </c>
    </row>
    <row r="8" spans="1:14">
      <c r="A8" s="32">
        <v>2000</v>
      </c>
      <c r="B8" s="37">
        <v>16.790239459999999</v>
      </c>
      <c r="C8" s="33">
        <v>17.874813379999999</v>
      </c>
      <c r="D8" s="37">
        <v>13.18408603</v>
      </c>
      <c r="E8" s="33">
        <v>9.8269157499999995</v>
      </c>
      <c r="F8" s="37">
        <v>12.54325244</v>
      </c>
      <c r="G8" s="33">
        <v>14.52317951</v>
      </c>
    </row>
    <row r="9" spans="1:14">
      <c r="A9" s="32">
        <v>2001</v>
      </c>
      <c r="B9" s="37">
        <v>17.380547459999999</v>
      </c>
      <c r="C9" s="33">
        <v>17.126622820000001</v>
      </c>
      <c r="D9" s="37">
        <v>13.33638361</v>
      </c>
      <c r="E9" s="33">
        <v>11.1904898</v>
      </c>
      <c r="F9" s="37">
        <v>12.57529852</v>
      </c>
      <c r="G9" s="33">
        <v>14.12987438</v>
      </c>
    </row>
    <row r="10" spans="1:14">
      <c r="A10" s="32">
        <v>2002</v>
      </c>
      <c r="B10" s="37">
        <v>17.835299119999998</v>
      </c>
      <c r="C10" s="33">
        <v>17.310381150000001</v>
      </c>
      <c r="D10" s="37">
        <v>13.28496058</v>
      </c>
      <c r="E10" s="33">
        <v>11.03927331</v>
      </c>
      <c r="F10" s="37">
        <v>12.99406495</v>
      </c>
      <c r="G10" s="33">
        <v>14.781809429999999</v>
      </c>
    </row>
    <row r="11" spans="1:14">
      <c r="A11" s="32">
        <v>2003</v>
      </c>
      <c r="B11" s="37">
        <v>18.102342400000001</v>
      </c>
      <c r="C11" s="33">
        <v>17.336146840000001</v>
      </c>
      <c r="D11" s="37">
        <v>14.91239944</v>
      </c>
      <c r="E11" s="33">
        <v>11.04672785</v>
      </c>
      <c r="F11" s="37">
        <v>12.85448809</v>
      </c>
      <c r="G11" s="33">
        <v>14.48350233</v>
      </c>
    </row>
    <row r="12" spans="1:14">
      <c r="A12" s="32">
        <v>2004</v>
      </c>
      <c r="B12" s="37">
        <v>18.44752905</v>
      </c>
      <c r="C12" s="33">
        <v>17.101001360000001</v>
      </c>
      <c r="D12" s="37">
        <v>14.90938339</v>
      </c>
      <c r="E12" s="33">
        <v>10.309311879999999</v>
      </c>
      <c r="F12" s="37">
        <v>13.7017661</v>
      </c>
      <c r="G12" s="33">
        <v>14.964757909999999</v>
      </c>
    </row>
    <row r="13" spans="1:14">
      <c r="A13" s="32">
        <v>2005</v>
      </c>
      <c r="B13" s="37">
        <v>18.466533389999999</v>
      </c>
      <c r="C13" s="33">
        <v>17.33049608</v>
      </c>
      <c r="D13" s="37">
        <v>15.287097920000001</v>
      </c>
      <c r="E13" s="33">
        <v>12.35101016</v>
      </c>
      <c r="F13" s="37">
        <v>14.09979852</v>
      </c>
      <c r="G13" s="33">
        <v>14.975158670000001</v>
      </c>
    </row>
    <row r="14" spans="1:14">
      <c r="A14" s="32">
        <v>2006</v>
      </c>
      <c r="B14" s="37">
        <v>19.04162122</v>
      </c>
      <c r="C14" s="33">
        <v>17.582021040000001</v>
      </c>
      <c r="D14" s="37">
        <v>15.659215420000001</v>
      </c>
      <c r="E14" s="33">
        <v>12.83522565</v>
      </c>
      <c r="F14" s="37">
        <v>14.16494471</v>
      </c>
      <c r="G14" s="33">
        <v>14.5517792</v>
      </c>
    </row>
    <row r="15" spans="1:14">
      <c r="A15" s="32">
        <v>2007</v>
      </c>
      <c r="B15" s="41">
        <v>19.013267129999999</v>
      </c>
      <c r="C15" s="33">
        <v>18.059304950000001</v>
      </c>
      <c r="D15" s="41">
        <v>15.57613924</v>
      </c>
      <c r="E15" s="33">
        <v>12.062668909999999</v>
      </c>
      <c r="F15" s="41">
        <v>13.872029550000001</v>
      </c>
      <c r="G15" s="33">
        <v>14.62623303</v>
      </c>
    </row>
    <row r="16" spans="1:14">
      <c r="A16" s="32">
        <v>2008</v>
      </c>
      <c r="B16" s="37">
        <v>18.915689189999998</v>
      </c>
      <c r="C16" s="33">
        <v>18.134548379999998</v>
      </c>
      <c r="D16" s="37">
        <v>15.731404960000001</v>
      </c>
      <c r="E16" s="33">
        <v>11.513046109999999</v>
      </c>
      <c r="F16" s="37">
        <v>14.300390439999999</v>
      </c>
      <c r="G16" s="33">
        <v>14.7214352</v>
      </c>
    </row>
    <row r="17" spans="1:7">
      <c r="A17" s="32">
        <v>2009</v>
      </c>
      <c r="B17" s="37">
        <v>18.6797477</v>
      </c>
      <c r="C17" s="33">
        <v>18.30717945</v>
      </c>
      <c r="D17" s="37">
        <v>15.606445409999999</v>
      </c>
      <c r="E17" s="33">
        <v>12.543519140000001</v>
      </c>
      <c r="F17" s="37">
        <v>14.176031890000001</v>
      </c>
      <c r="G17" s="33">
        <v>14.25731704</v>
      </c>
    </row>
    <row r="18" spans="1:7">
      <c r="A18" s="32">
        <v>2010</v>
      </c>
      <c r="B18" s="37">
        <v>18.970009040000001</v>
      </c>
      <c r="C18" s="33">
        <v>18.147601049999999</v>
      </c>
      <c r="D18" s="37">
        <v>15.49018176</v>
      </c>
      <c r="E18" s="33">
        <v>11.848710130000001</v>
      </c>
      <c r="F18" s="37">
        <v>14.556011659999999</v>
      </c>
      <c r="G18" s="33">
        <v>13.839611059999999</v>
      </c>
    </row>
    <row r="19" spans="1:7">
      <c r="A19" s="32">
        <v>2011</v>
      </c>
      <c r="B19" s="37">
        <v>19.462367400000002</v>
      </c>
      <c r="C19" s="33">
        <v>18.581127200000001</v>
      </c>
      <c r="D19" s="37">
        <v>15.3092174</v>
      </c>
      <c r="E19" s="33">
        <v>12.321950360000001</v>
      </c>
      <c r="F19" s="37">
        <v>14.19287095</v>
      </c>
      <c r="G19" s="33">
        <v>13.39691666</v>
      </c>
    </row>
    <row r="20" spans="1:7">
      <c r="A20" s="32">
        <v>2012</v>
      </c>
      <c r="B20" s="37">
        <v>20.077663350000002</v>
      </c>
      <c r="C20" s="33">
        <v>18.810698240000001</v>
      </c>
      <c r="D20" s="37">
        <v>14.088636299999999</v>
      </c>
      <c r="E20" s="33">
        <v>11.374971840000001</v>
      </c>
      <c r="F20" s="37">
        <v>13.77259868</v>
      </c>
      <c r="G20" s="33">
        <v>12.85656142</v>
      </c>
    </row>
    <row r="21" spans="1:7" ht="15" thickBot="1">
      <c r="A21" s="34">
        <v>2013</v>
      </c>
      <c r="B21" s="39">
        <v>20.780092020000001</v>
      </c>
      <c r="C21" s="36">
        <v>19.252610369999999</v>
      </c>
      <c r="D21" s="39">
        <v>14.503635040000001</v>
      </c>
      <c r="E21" s="36">
        <v>9.9828634199999993</v>
      </c>
      <c r="F21" s="39">
        <v>13.657423590000001</v>
      </c>
      <c r="G21" s="36">
        <v>12.479313680000001</v>
      </c>
    </row>
    <row r="22" spans="1:7" ht="15" thickTop="1">
      <c r="A22" s="22" t="s">
        <v>66</v>
      </c>
    </row>
  </sheetData>
  <hyperlinks>
    <hyperlink ref="N1" location="Índice!A1" display="Volver al índice" xr:uid="{6ABB5AFB-A57E-4A98-9838-26DACA051F7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DECAB-75C6-469E-80F1-002B5EC99DDF}">
  <dimension ref="A1:N20"/>
  <sheetViews>
    <sheetView workbookViewId="0"/>
  </sheetViews>
  <sheetFormatPr defaultColWidth="11.42578125" defaultRowHeight="14.45"/>
  <cols>
    <col min="1" max="1" width="11.42578125" style="1"/>
    <col min="2" max="2" width="14.28515625" bestFit="1" customWidth="1"/>
    <col min="14" max="14" width="13.42578125" bestFit="1" customWidth="1"/>
  </cols>
  <sheetData>
    <row r="1" spans="1:14">
      <c r="A1"/>
      <c r="N1" s="52" t="s">
        <v>61</v>
      </c>
    </row>
    <row r="2" spans="1:14">
      <c r="A2"/>
    </row>
    <row r="3" spans="1:14">
      <c r="A3"/>
    </row>
    <row r="4" spans="1:14">
      <c r="A4"/>
    </row>
    <row r="5" spans="1:14">
      <c r="A5"/>
    </row>
    <row r="6" spans="1:14">
      <c r="A6"/>
    </row>
    <row r="7" spans="1:14">
      <c r="A7"/>
    </row>
    <row r="8" spans="1:14">
      <c r="A8"/>
    </row>
    <row r="9" spans="1:14">
      <c r="A9"/>
    </row>
    <row r="10" spans="1:14">
      <c r="A10"/>
    </row>
    <row r="11" spans="1:14">
      <c r="A11"/>
    </row>
    <row r="12" spans="1:14">
      <c r="A12"/>
    </row>
    <row r="13" spans="1:14">
      <c r="A13"/>
    </row>
    <row r="14" spans="1:14">
      <c r="A14"/>
    </row>
    <row r="15" spans="1:14">
      <c r="A15"/>
    </row>
    <row r="16" spans="1:14">
      <c r="A16"/>
    </row>
    <row r="17" spans="1:1">
      <c r="A17"/>
    </row>
    <row r="18" spans="1:1">
      <c r="A18"/>
    </row>
    <row r="19" spans="1:1">
      <c r="A19"/>
    </row>
    <row r="20" spans="1:1">
      <c r="A20"/>
    </row>
  </sheetData>
  <hyperlinks>
    <hyperlink ref="N1" location="Índice!A1" display="Volver al índice" xr:uid="{D7B5A7DF-BC81-4F33-9F19-6CDC2BCA802C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505F5-CDBA-4944-B7C3-34CD5F3C04BD}">
  <sheetPr>
    <tabColor rgb="FF40A682"/>
  </sheetPr>
  <dimension ref="A1:H6"/>
  <sheetViews>
    <sheetView workbookViewId="0">
      <selection activeCell="H2" sqref="H2"/>
    </sheetView>
  </sheetViews>
  <sheetFormatPr defaultColWidth="11.42578125" defaultRowHeight="14.45"/>
  <cols>
    <col min="1" max="1" width="11.42578125" style="78"/>
    <col min="2" max="5" width="20.5703125" style="78" customWidth="1"/>
    <col min="6" max="6" width="23.42578125" style="78" customWidth="1"/>
    <col min="7" max="7" width="25.85546875" style="78" customWidth="1"/>
    <col min="8" max="8" width="18.28515625" style="78" bestFit="1" customWidth="1"/>
    <col min="9" max="16384" width="11.42578125" style="78"/>
  </cols>
  <sheetData>
    <row r="1" spans="1:8" s="77" customFormat="1" ht="21.6" thickBot="1">
      <c r="A1" s="76" t="s">
        <v>84</v>
      </c>
      <c r="B1" s="76"/>
      <c r="C1" s="76"/>
      <c r="D1" s="76"/>
      <c r="E1" s="76"/>
      <c r="H1" s="52" t="s">
        <v>61</v>
      </c>
    </row>
    <row r="2" spans="1:8" ht="45.75">
      <c r="A2" s="85" t="s">
        <v>63</v>
      </c>
      <c r="B2" s="85" t="s">
        <v>85</v>
      </c>
      <c r="C2" s="86" t="s">
        <v>86</v>
      </c>
      <c r="D2" s="86" t="s">
        <v>87</v>
      </c>
      <c r="E2" s="85" t="s">
        <v>88</v>
      </c>
    </row>
    <row r="3" spans="1:8">
      <c r="A3" s="77">
        <v>1992</v>
      </c>
      <c r="B3" s="80">
        <v>5118599</v>
      </c>
      <c r="C3" s="80">
        <v>3805267</v>
      </c>
      <c r="D3" s="81">
        <v>1933378</v>
      </c>
      <c r="E3" s="81">
        <v>1753147</v>
      </c>
    </row>
    <row r="4" spans="1:8">
      <c r="A4" s="77">
        <v>2014</v>
      </c>
      <c r="B4" s="80">
        <v>6401415</v>
      </c>
      <c r="C4" s="80">
        <v>4527736</v>
      </c>
      <c r="D4" s="80">
        <v>2842997</v>
      </c>
      <c r="E4" s="81">
        <v>2644082</v>
      </c>
    </row>
    <row r="5" spans="1:8" ht="15" thickBot="1">
      <c r="A5" s="83" t="s">
        <v>89</v>
      </c>
      <c r="B5" s="84">
        <f>(B4-B3)/B3</f>
        <v>0.25061857746621685</v>
      </c>
      <c r="C5" s="84">
        <f>(C4-C3)/C3</f>
        <v>0.18986026473306603</v>
      </c>
      <c r="D5" s="84">
        <f>(D4-D3)/D3</f>
        <v>0.47048171645689563</v>
      </c>
      <c r="E5" s="84">
        <f>(E4-E3)/E3</f>
        <v>0.50819184015943897</v>
      </c>
    </row>
    <row r="6" spans="1:8" ht="15" thickTop="1">
      <c r="A6" s="78" t="s">
        <v>90</v>
      </c>
      <c r="B6" s="79"/>
      <c r="C6" s="79"/>
      <c r="D6" s="79"/>
      <c r="E6" s="79"/>
    </row>
  </sheetData>
  <hyperlinks>
    <hyperlink ref="H1" location="Índice!A1" display="Volver al índice" xr:uid="{15331762-3E4D-479A-8831-6AD8994E7604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89682-1A06-4033-9055-4BF659B95D4C}">
  <sheetPr>
    <tabColor rgb="FF40A682"/>
  </sheetPr>
  <dimension ref="A1:N26"/>
  <sheetViews>
    <sheetView workbookViewId="0">
      <selection activeCell="L1" sqref="L1"/>
    </sheetView>
  </sheetViews>
  <sheetFormatPr defaultColWidth="11.42578125" defaultRowHeight="14.45"/>
  <cols>
    <col min="1" max="1" width="8.5703125" customWidth="1"/>
    <col min="2" max="2" width="22.5703125" customWidth="1"/>
    <col min="4" max="4" width="18.85546875" customWidth="1"/>
    <col min="6" max="6" width="13.28515625" customWidth="1"/>
    <col min="8" max="8" width="13" customWidth="1"/>
    <col min="10" max="10" width="13.42578125" customWidth="1"/>
    <col min="12" max="12" width="13.140625" customWidth="1"/>
  </cols>
  <sheetData>
    <row r="1" spans="1:14" s="54" customFormat="1" ht="23.45">
      <c r="A1" s="58" t="s">
        <v>91</v>
      </c>
      <c r="L1" s="52" t="s">
        <v>61</v>
      </c>
    </row>
    <row r="2" spans="1:14" ht="15.95" thickBot="1">
      <c r="A2" s="57" t="s">
        <v>92</v>
      </c>
    </row>
    <row r="3" spans="1:14" ht="15" thickTop="1">
      <c r="A3" s="227" t="s">
        <v>63</v>
      </c>
      <c r="B3" s="227" t="s">
        <v>93</v>
      </c>
      <c r="C3" s="230" t="s">
        <v>94</v>
      </c>
      <c r="D3" s="230"/>
      <c r="E3" s="230"/>
      <c r="F3" s="230"/>
      <c r="G3" s="230"/>
      <c r="H3" s="230"/>
      <c r="I3" s="230"/>
      <c r="J3" s="230"/>
      <c r="K3" s="230"/>
      <c r="L3" s="230"/>
    </row>
    <row r="4" spans="1:14">
      <c r="A4" s="228"/>
      <c r="B4" s="228"/>
      <c r="C4" s="231" t="s">
        <v>95</v>
      </c>
      <c r="D4" s="231" t="s">
        <v>96</v>
      </c>
      <c r="E4" s="231" t="s">
        <v>97</v>
      </c>
      <c r="F4" s="231"/>
      <c r="G4" s="231" t="s">
        <v>98</v>
      </c>
      <c r="H4" s="231"/>
      <c r="I4" s="231" t="s">
        <v>99</v>
      </c>
      <c r="J4" s="231"/>
      <c r="K4" s="231" t="s">
        <v>100</v>
      </c>
      <c r="L4" s="231"/>
      <c r="N4" s="55"/>
    </row>
    <row r="5" spans="1:14" ht="29.1">
      <c r="A5" s="229"/>
      <c r="B5" s="229"/>
      <c r="C5" s="231"/>
      <c r="D5" s="231"/>
      <c r="E5" s="62" t="s">
        <v>101</v>
      </c>
      <c r="F5" s="62" t="s">
        <v>102</v>
      </c>
      <c r="G5" s="62" t="s">
        <v>101</v>
      </c>
      <c r="H5" s="62" t="s">
        <v>102</v>
      </c>
      <c r="I5" s="62" t="s">
        <v>101</v>
      </c>
      <c r="J5" s="62" t="s">
        <v>102</v>
      </c>
      <c r="K5" s="62" t="s">
        <v>101</v>
      </c>
      <c r="L5" s="62" t="s">
        <v>102</v>
      </c>
      <c r="N5" s="55"/>
    </row>
    <row r="6" spans="1:14">
      <c r="A6" s="69">
        <v>1995</v>
      </c>
      <c r="B6" s="63">
        <v>5464185</v>
      </c>
      <c r="C6" s="63">
        <v>2136450</v>
      </c>
      <c r="D6" s="64">
        <v>0.39099152023586314</v>
      </c>
      <c r="E6" s="63">
        <v>1343721</v>
      </c>
      <c r="F6" s="64">
        <v>0.6289503615811276</v>
      </c>
      <c r="G6" s="63">
        <v>792729</v>
      </c>
      <c r="H6" s="64">
        <v>0.37104963841887245</v>
      </c>
      <c r="I6" s="63">
        <v>1261333</v>
      </c>
      <c r="J6" s="64">
        <v>0.59038732476772215</v>
      </c>
      <c r="K6" s="63">
        <v>875117</v>
      </c>
      <c r="L6" s="64">
        <v>0.40961267523227785</v>
      </c>
      <c r="N6" s="56"/>
    </row>
    <row r="7" spans="1:14">
      <c r="A7" s="40">
        <v>1996</v>
      </c>
      <c r="B7" s="65">
        <v>5787766</v>
      </c>
      <c r="C7" s="65">
        <v>2227409</v>
      </c>
      <c r="D7" s="66">
        <v>0.38484779792410406</v>
      </c>
      <c r="E7" s="65">
        <v>1402591</v>
      </c>
      <c r="F7" s="66">
        <v>0.62969620756672884</v>
      </c>
      <c r="G7" s="65">
        <v>824818</v>
      </c>
      <c r="H7" s="66">
        <v>0.37030379243327111</v>
      </c>
      <c r="I7" s="65">
        <v>1313628</v>
      </c>
      <c r="J7" s="66">
        <v>0.58975607982189171</v>
      </c>
      <c r="K7" s="65">
        <v>913781</v>
      </c>
      <c r="L7" s="66">
        <v>0.41024392017810823</v>
      </c>
      <c r="N7" s="56"/>
    </row>
    <row r="8" spans="1:14">
      <c r="A8" s="40">
        <v>1997</v>
      </c>
      <c r="B8" s="65">
        <v>5910809</v>
      </c>
      <c r="C8" s="65">
        <v>2245419</v>
      </c>
      <c r="D8" s="66">
        <v>0.37988353201736014</v>
      </c>
      <c r="E8" s="65">
        <v>1415701</v>
      </c>
      <c r="F8" s="66">
        <v>0.63048411009259298</v>
      </c>
      <c r="G8" s="65">
        <v>829718</v>
      </c>
      <c r="H8" s="66">
        <v>0.36951588990740702</v>
      </c>
      <c r="I8" s="65">
        <v>1335278</v>
      </c>
      <c r="J8" s="66">
        <v>0.59466763218802365</v>
      </c>
      <c r="K8" s="65">
        <v>910141</v>
      </c>
      <c r="L8" s="66">
        <v>0.40533236781197629</v>
      </c>
      <c r="N8" s="56"/>
    </row>
    <row r="9" spans="1:14">
      <c r="A9" s="40">
        <v>1998</v>
      </c>
      <c r="B9" s="65">
        <v>6046257</v>
      </c>
      <c r="C9" s="65">
        <v>2403194</v>
      </c>
      <c r="D9" s="66">
        <v>0.39746805337583235</v>
      </c>
      <c r="E9" s="65">
        <v>1465681</v>
      </c>
      <c r="F9" s="66">
        <v>0.60988875638005091</v>
      </c>
      <c r="G9" s="65">
        <v>937513</v>
      </c>
      <c r="H9" s="66">
        <v>0.39011124361994914</v>
      </c>
      <c r="I9" s="65">
        <v>1493808</v>
      </c>
      <c r="J9" s="66">
        <v>0.62159276363040183</v>
      </c>
      <c r="K9" s="65">
        <v>909386</v>
      </c>
      <c r="L9" s="66">
        <v>0.37840723636959805</v>
      </c>
      <c r="N9" s="56"/>
    </row>
    <row r="10" spans="1:14">
      <c r="A10" s="40">
        <v>1999</v>
      </c>
      <c r="B10" s="65">
        <v>6154079</v>
      </c>
      <c r="C10" s="65">
        <v>2444959</v>
      </c>
      <c r="D10" s="66">
        <v>0.39729080500916547</v>
      </c>
      <c r="E10" s="65">
        <v>1474380</v>
      </c>
      <c r="F10" s="66">
        <v>0.60302851704261706</v>
      </c>
      <c r="G10" s="65">
        <v>970579</v>
      </c>
      <c r="H10" s="66">
        <v>0.39697148295738294</v>
      </c>
      <c r="I10" s="65">
        <v>1533894</v>
      </c>
      <c r="J10" s="66">
        <v>0.62737002951787735</v>
      </c>
      <c r="K10" s="65">
        <v>911065</v>
      </c>
      <c r="L10" s="66">
        <v>0.37262997048212265</v>
      </c>
      <c r="N10" s="56"/>
    </row>
    <row r="11" spans="1:14">
      <c r="A11" s="40">
        <v>2000</v>
      </c>
      <c r="B11" s="65">
        <v>6272353</v>
      </c>
      <c r="C11" s="65">
        <v>2496365</v>
      </c>
      <c r="D11" s="66">
        <v>0.39799497891780006</v>
      </c>
      <c r="E11" s="65">
        <v>1511173</v>
      </c>
      <c r="F11" s="66">
        <v>0.60534937799560562</v>
      </c>
      <c r="G11" s="65">
        <v>985192</v>
      </c>
      <c r="H11" s="66">
        <v>0.39465062200439438</v>
      </c>
      <c r="I11" s="65">
        <v>1568338</v>
      </c>
      <c r="J11" s="66">
        <v>0.62824867357137282</v>
      </c>
      <c r="K11" s="65">
        <v>928027</v>
      </c>
      <c r="L11" s="66">
        <v>0.37175132642862718</v>
      </c>
      <c r="N11" s="56"/>
    </row>
    <row r="12" spans="1:14">
      <c r="A12" s="40">
        <v>2001</v>
      </c>
      <c r="B12" s="65">
        <v>6428672</v>
      </c>
      <c r="C12" s="65">
        <v>2634800</v>
      </c>
      <c r="D12" s="66">
        <v>0.4098513658808538</v>
      </c>
      <c r="E12" s="65">
        <v>1587967</v>
      </c>
      <c r="F12" s="66">
        <v>0.60268976772430549</v>
      </c>
      <c r="G12" s="65">
        <v>1046833</v>
      </c>
      <c r="H12" s="66">
        <v>0.39731023227569456</v>
      </c>
      <c r="I12" s="65">
        <v>1636851</v>
      </c>
      <c r="J12" s="66">
        <v>0.62124297859420075</v>
      </c>
      <c r="K12" s="65">
        <v>997949</v>
      </c>
      <c r="L12" s="66">
        <v>0.37875702140579931</v>
      </c>
      <c r="N12" s="56"/>
    </row>
    <row r="13" spans="1:14">
      <c r="A13" s="40">
        <v>2002</v>
      </c>
      <c r="B13" s="65">
        <v>6510348</v>
      </c>
      <c r="C13" s="65">
        <v>2572977</v>
      </c>
      <c r="D13" s="66">
        <v>0.39521343559514788</v>
      </c>
      <c r="E13" s="65">
        <v>1528010</v>
      </c>
      <c r="F13" s="66">
        <v>0.59386850329404417</v>
      </c>
      <c r="G13" s="65">
        <v>1044967</v>
      </c>
      <c r="H13" s="66">
        <v>0.40613149670595577</v>
      </c>
      <c r="I13" s="65">
        <v>1622049</v>
      </c>
      <c r="J13" s="66">
        <v>0.63041721709910348</v>
      </c>
      <c r="K13" s="65">
        <v>950928</v>
      </c>
      <c r="L13" s="66">
        <v>0.36958278290089652</v>
      </c>
      <c r="N13" s="56"/>
    </row>
    <row r="14" spans="1:14">
      <c r="A14" s="40">
        <v>2003</v>
      </c>
      <c r="B14" s="65">
        <v>6639010</v>
      </c>
      <c r="C14" s="65">
        <v>2707272</v>
      </c>
      <c r="D14" s="66">
        <v>0.40778248564168451</v>
      </c>
      <c r="E14" s="65">
        <v>1616258</v>
      </c>
      <c r="F14" s="66">
        <v>0.59700613754362319</v>
      </c>
      <c r="G14" s="65">
        <v>1091014</v>
      </c>
      <c r="H14" s="66">
        <v>0.40299386245637675</v>
      </c>
      <c r="I14" s="65">
        <v>1707295</v>
      </c>
      <c r="J14" s="66">
        <v>0.63063297666433227</v>
      </c>
      <c r="K14" s="65">
        <v>999977</v>
      </c>
      <c r="L14" s="66">
        <v>0.36936702333566779</v>
      </c>
      <c r="N14" s="56"/>
    </row>
    <row r="15" spans="1:14">
      <c r="A15" s="40">
        <v>2004</v>
      </c>
      <c r="B15" s="65">
        <v>6756786</v>
      </c>
      <c r="C15" s="65">
        <v>2710237</v>
      </c>
      <c r="D15" s="66">
        <v>0.40111333998146459</v>
      </c>
      <c r="E15" s="65">
        <v>1636727</v>
      </c>
      <c r="F15" s="66">
        <v>0.60390548870818306</v>
      </c>
      <c r="G15" s="65">
        <v>1073510</v>
      </c>
      <c r="H15" s="66">
        <v>0.39609451129181694</v>
      </c>
      <c r="I15" s="65">
        <v>1726724</v>
      </c>
      <c r="J15" s="66">
        <v>0.63711180977899717</v>
      </c>
      <c r="K15" s="65">
        <v>983513</v>
      </c>
      <c r="L15" s="66">
        <v>0.36288819022100283</v>
      </c>
      <c r="N15" s="56"/>
    </row>
    <row r="16" spans="1:14">
      <c r="A16" s="40">
        <v>2005</v>
      </c>
      <c r="B16" s="65">
        <v>6864080</v>
      </c>
      <c r="C16" s="65">
        <v>2792632</v>
      </c>
      <c r="D16" s="66">
        <v>0.40684723954266266</v>
      </c>
      <c r="E16" s="65">
        <v>1656852</v>
      </c>
      <c r="F16" s="66">
        <v>0.59329406810492757</v>
      </c>
      <c r="G16" s="65">
        <v>1135780</v>
      </c>
      <c r="H16" s="66">
        <v>0.40670593189507254</v>
      </c>
      <c r="I16" s="65">
        <v>1779518</v>
      </c>
      <c r="J16" s="66">
        <v>0.63721893897942872</v>
      </c>
      <c r="K16" s="65">
        <v>1013114</v>
      </c>
      <c r="L16" s="66">
        <v>0.36278106102057128</v>
      </c>
      <c r="N16" s="56"/>
    </row>
    <row r="17" spans="1:14">
      <c r="A17" s="40">
        <v>2006</v>
      </c>
      <c r="B17" s="65">
        <v>6980279</v>
      </c>
      <c r="C17" s="65">
        <v>2874608</v>
      </c>
      <c r="D17" s="66">
        <v>0.41181849608017101</v>
      </c>
      <c r="E17" s="65">
        <v>1684676</v>
      </c>
      <c r="F17" s="66">
        <v>0.58605416808135236</v>
      </c>
      <c r="G17" s="65">
        <v>1189932</v>
      </c>
      <c r="H17" s="66">
        <v>0.4139458319186477</v>
      </c>
      <c r="I17" s="65">
        <v>1806621</v>
      </c>
      <c r="J17" s="66">
        <v>0.62847560432587679</v>
      </c>
      <c r="K17" s="65">
        <v>1067987</v>
      </c>
      <c r="L17" s="66">
        <v>0.37152439567412321</v>
      </c>
      <c r="N17" s="56"/>
    </row>
    <row r="18" spans="1:14">
      <c r="A18" s="40">
        <v>2007</v>
      </c>
      <c r="B18" s="65">
        <v>5744575</v>
      </c>
      <c r="C18" s="65">
        <v>2320946</v>
      </c>
      <c r="D18" s="66">
        <v>0.40402397044167754</v>
      </c>
      <c r="E18" s="65">
        <v>1355310</v>
      </c>
      <c r="F18" s="66">
        <v>0.58394723530836135</v>
      </c>
      <c r="G18" s="65">
        <v>965636</v>
      </c>
      <c r="H18" s="66">
        <v>0.41605276469163871</v>
      </c>
      <c r="I18" s="65">
        <v>1566766</v>
      </c>
      <c r="J18" s="66">
        <v>0.67505491295359732</v>
      </c>
      <c r="K18" s="65">
        <v>754180</v>
      </c>
      <c r="L18" s="66">
        <v>0.32494508704640263</v>
      </c>
      <c r="N18" s="56"/>
    </row>
    <row r="19" spans="1:14">
      <c r="A19" s="40">
        <v>2008</v>
      </c>
      <c r="B19" s="65">
        <v>6122413</v>
      </c>
      <c r="C19" s="65">
        <v>2495908</v>
      </c>
      <c r="D19" s="66">
        <v>0.40766736905857215</v>
      </c>
      <c r="E19" s="65">
        <v>1466274</v>
      </c>
      <c r="F19" s="66">
        <v>0.58747117281566463</v>
      </c>
      <c r="G19" s="65">
        <v>1029634</v>
      </c>
      <c r="H19" s="66">
        <v>0.41252882718433531</v>
      </c>
      <c r="I19" s="65">
        <v>1720010</v>
      </c>
      <c r="J19" s="66">
        <v>0.68913197121047731</v>
      </c>
      <c r="K19" s="65">
        <v>775898</v>
      </c>
      <c r="L19" s="66">
        <v>0.31086802878952269</v>
      </c>
      <c r="N19" s="56"/>
    </row>
    <row r="20" spans="1:14">
      <c r="A20" s="40">
        <v>2009</v>
      </c>
      <c r="B20" s="65">
        <v>6150953</v>
      </c>
      <c r="C20" s="65">
        <v>2551667</v>
      </c>
      <c r="D20" s="66">
        <v>0.41484091977291976</v>
      </c>
      <c r="E20" s="65">
        <v>1495500</v>
      </c>
      <c r="F20" s="66">
        <v>0.58608744793109757</v>
      </c>
      <c r="G20" s="65">
        <v>1056167</v>
      </c>
      <c r="H20" s="66">
        <v>0.41391255206890243</v>
      </c>
      <c r="I20" s="65">
        <v>1722607</v>
      </c>
      <c r="J20" s="66">
        <v>0.67509083277716098</v>
      </c>
      <c r="K20" s="65">
        <v>829060</v>
      </c>
      <c r="L20" s="66">
        <v>0.32490916722283897</v>
      </c>
      <c r="N20" s="56"/>
    </row>
    <row r="21" spans="1:14">
      <c r="A21" s="40">
        <v>2010</v>
      </c>
      <c r="B21" s="65">
        <v>6181405</v>
      </c>
      <c r="C21" s="65">
        <v>2580284</v>
      </c>
      <c r="D21" s="66">
        <v>0.4174267824224428</v>
      </c>
      <c r="E21" s="65">
        <v>1514123</v>
      </c>
      <c r="F21" s="66">
        <v>0.58680478582977691</v>
      </c>
      <c r="G21" s="65">
        <v>1066161</v>
      </c>
      <c r="H21" s="66">
        <v>0.41319521417022315</v>
      </c>
      <c r="I21" s="65">
        <v>1729544</v>
      </c>
      <c r="J21" s="66">
        <v>0.67029210738042788</v>
      </c>
      <c r="K21" s="65">
        <v>850740</v>
      </c>
      <c r="L21" s="66">
        <v>0.32970789261957217</v>
      </c>
      <c r="N21" s="56"/>
    </row>
    <row r="22" spans="1:14">
      <c r="A22" s="40">
        <v>2011</v>
      </c>
      <c r="B22" s="65">
        <v>6213730</v>
      </c>
      <c r="C22" s="65">
        <v>2641133</v>
      </c>
      <c r="D22" s="66">
        <v>0.42504791807819137</v>
      </c>
      <c r="E22" s="65">
        <v>1568675</v>
      </c>
      <c r="F22" s="66">
        <v>0.59394017643185704</v>
      </c>
      <c r="G22" s="65">
        <v>1072458</v>
      </c>
      <c r="H22" s="66">
        <v>0.40605982356814285</v>
      </c>
      <c r="I22" s="65">
        <v>1738970</v>
      </c>
      <c r="J22" s="66">
        <v>0.65841818643741168</v>
      </c>
      <c r="K22" s="65">
        <v>902163</v>
      </c>
      <c r="L22" s="66">
        <v>0.34158181356258849</v>
      </c>
      <c r="N22" s="56"/>
    </row>
    <row r="23" spans="1:14">
      <c r="A23" s="40">
        <v>2012</v>
      </c>
      <c r="B23" s="65">
        <v>6249262</v>
      </c>
      <c r="C23" s="65">
        <v>2724754</v>
      </c>
      <c r="D23" s="66">
        <v>0.43601212431163872</v>
      </c>
      <c r="E23" s="65">
        <v>1607819</v>
      </c>
      <c r="F23" s="66">
        <v>0.5900785905810213</v>
      </c>
      <c r="G23" s="65">
        <v>1116935</v>
      </c>
      <c r="H23" s="66">
        <v>0.4099214094189787</v>
      </c>
      <c r="I23" s="65">
        <v>1808139</v>
      </c>
      <c r="J23" s="66">
        <v>0.66359715409170894</v>
      </c>
      <c r="K23" s="65">
        <v>916615</v>
      </c>
      <c r="L23" s="66">
        <v>0.33640284590829117</v>
      </c>
      <c r="N23" s="56"/>
    </row>
    <row r="24" spans="1:14">
      <c r="A24" s="40">
        <v>2013</v>
      </c>
      <c r="B24" s="65">
        <v>6290420</v>
      </c>
      <c r="C24" s="65">
        <v>2795156</v>
      </c>
      <c r="D24" s="66">
        <v>0.44435125158574462</v>
      </c>
      <c r="E24" s="65">
        <v>1622180</v>
      </c>
      <c r="F24" s="66">
        <v>0.58035401244152385</v>
      </c>
      <c r="G24" s="65">
        <v>1172976</v>
      </c>
      <c r="H24" s="66">
        <v>0.41964598755847615</v>
      </c>
      <c r="I24" s="65">
        <v>1843621</v>
      </c>
      <c r="J24" s="66">
        <v>0.65957713988056488</v>
      </c>
      <c r="K24" s="65">
        <v>951535</v>
      </c>
      <c r="L24" s="66">
        <v>0.34042286011943518</v>
      </c>
      <c r="N24" s="56"/>
    </row>
    <row r="25" spans="1:14" ht="15" thickBot="1">
      <c r="A25" s="70">
        <v>2014</v>
      </c>
      <c r="B25" s="67">
        <v>6401415</v>
      </c>
      <c r="C25" s="67">
        <v>2842997</v>
      </c>
      <c r="D25" s="68">
        <v>0.44412008907405626</v>
      </c>
      <c r="E25" s="67">
        <v>1664497</v>
      </c>
      <c r="F25" s="68">
        <v>0.58547265438549534</v>
      </c>
      <c r="G25" s="67">
        <v>1178500</v>
      </c>
      <c r="H25" s="68">
        <v>0.41452734561450472</v>
      </c>
      <c r="I25" s="67">
        <v>1884800</v>
      </c>
      <c r="J25" s="68">
        <v>0.66296235979144535</v>
      </c>
      <c r="K25" s="67">
        <v>958197</v>
      </c>
      <c r="L25" s="68">
        <v>0.33703764020855459</v>
      </c>
      <c r="N25" s="56"/>
    </row>
    <row r="26" spans="1:14" ht="15" thickTop="1">
      <c r="A26" s="10" t="s">
        <v>103</v>
      </c>
    </row>
  </sheetData>
  <mergeCells count="9">
    <mergeCell ref="A3:A5"/>
    <mergeCell ref="B3:B5"/>
    <mergeCell ref="C3:L3"/>
    <mergeCell ref="C4:C5"/>
    <mergeCell ref="D4:D5"/>
    <mergeCell ref="E4:F4"/>
    <mergeCell ref="G4:H4"/>
    <mergeCell ref="I4:J4"/>
    <mergeCell ref="K4:L4"/>
  </mergeCells>
  <hyperlinks>
    <hyperlink ref="L1" location="Índice!A1" display="Volver al índice" xr:uid="{DAADC322-5FA2-4EF5-BC21-55ACF961DD1D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321E4-B666-4112-9A8F-7C6B6BFB484A}">
  <dimension ref="O1"/>
  <sheetViews>
    <sheetView workbookViewId="0"/>
  </sheetViews>
  <sheetFormatPr defaultColWidth="11.42578125" defaultRowHeight="14.45"/>
  <cols>
    <col min="15" max="15" width="13.42578125" bestFit="1" customWidth="1"/>
  </cols>
  <sheetData>
    <row r="1" spans="15:15">
      <c r="O1" s="52" t="s">
        <v>61</v>
      </c>
    </row>
  </sheetData>
  <hyperlinks>
    <hyperlink ref="O1" location="Índice!A1" display="Volver al índice" xr:uid="{EC852007-8D97-48C2-8279-532C2DF314F7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BBF77-D3BC-4B29-9F54-2B4E06984534}">
  <sheetPr>
    <tabColor rgb="FF40A682"/>
  </sheetPr>
  <dimension ref="A1:Y10"/>
  <sheetViews>
    <sheetView workbookViewId="0"/>
  </sheetViews>
  <sheetFormatPr defaultColWidth="11.42578125" defaultRowHeight="14.45"/>
  <cols>
    <col min="1" max="1" width="14.85546875" customWidth="1"/>
    <col min="2" max="3" width="13.42578125" customWidth="1"/>
    <col min="4" max="6" width="13.42578125" style="1" customWidth="1"/>
    <col min="7" max="25" width="13.42578125" customWidth="1"/>
  </cols>
  <sheetData>
    <row r="1" spans="1:25" ht="21">
      <c r="A1" s="58" t="s">
        <v>104</v>
      </c>
      <c r="B1" s="58"/>
      <c r="C1" s="58"/>
      <c r="D1" s="58"/>
      <c r="E1" s="58"/>
      <c r="F1" s="58"/>
      <c r="L1" s="52" t="s">
        <v>61</v>
      </c>
    </row>
    <row r="2" spans="1:25" ht="15.95" thickBot="1">
      <c r="A2" s="19" t="s">
        <v>105</v>
      </c>
    </row>
    <row r="3" spans="1:25" ht="15" thickTop="1">
      <c r="A3" s="31" t="s">
        <v>63</v>
      </c>
      <c r="B3" s="31">
        <v>1991</v>
      </c>
      <c r="C3" s="31">
        <v>1992</v>
      </c>
      <c r="D3" s="31">
        <v>1993</v>
      </c>
      <c r="E3" s="31">
        <v>1994</v>
      </c>
      <c r="F3" s="31">
        <v>1995</v>
      </c>
      <c r="G3" s="31">
        <v>1996</v>
      </c>
      <c r="H3" s="31">
        <v>1997</v>
      </c>
      <c r="I3" s="31">
        <v>1998</v>
      </c>
      <c r="J3" s="31">
        <v>1999</v>
      </c>
      <c r="K3" s="31">
        <v>2000</v>
      </c>
      <c r="L3" s="31">
        <v>2001</v>
      </c>
      <c r="M3" s="31">
        <v>2002</v>
      </c>
      <c r="N3" s="31">
        <v>2003</v>
      </c>
      <c r="O3" s="31">
        <v>2004</v>
      </c>
      <c r="P3" s="31">
        <v>2005</v>
      </c>
      <c r="Q3" s="31">
        <v>2006</v>
      </c>
      <c r="R3" s="31">
        <v>2007</v>
      </c>
      <c r="S3" s="31">
        <v>2008</v>
      </c>
      <c r="T3" s="31">
        <v>2009</v>
      </c>
      <c r="U3" s="31">
        <v>2010</v>
      </c>
      <c r="V3" s="31">
        <v>2011</v>
      </c>
      <c r="W3" s="31">
        <v>2012</v>
      </c>
      <c r="X3" s="31">
        <v>2013</v>
      </c>
      <c r="Y3" s="31">
        <v>2014</v>
      </c>
    </row>
    <row r="4" spans="1:25">
      <c r="A4" s="74" t="s">
        <v>106</v>
      </c>
      <c r="B4" s="71">
        <v>1951933</v>
      </c>
      <c r="C4" s="71">
        <v>1933378</v>
      </c>
      <c r="D4" s="71">
        <v>2001564</v>
      </c>
      <c r="E4" s="71">
        <v>2113296</v>
      </c>
      <c r="F4" s="71">
        <v>2136450</v>
      </c>
      <c r="G4" s="71">
        <v>2227409</v>
      </c>
      <c r="H4" s="71">
        <v>2245419</v>
      </c>
      <c r="I4" s="71">
        <v>2403194</v>
      </c>
      <c r="J4" s="71">
        <v>2444959</v>
      </c>
      <c r="K4" s="71">
        <v>2496365</v>
      </c>
      <c r="L4" s="71">
        <v>2634800</v>
      </c>
      <c r="M4" s="71">
        <v>2572977</v>
      </c>
      <c r="N4" s="71">
        <v>2707272</v>
      </c>
      <c r="O4" s="71">
        <v>2710237</v>
      </c>
      <c r="P4" s="71">
        <v>2792632</v>
      </c>
      <c r="Q4" s="71">
        <v>2874608</v>
      </c>
      <c r="R4" s="71">
        <v>2320946</v>
      </c>
      <c r="S4" s="71">
        <v>2495908</v>
      </c>
      <c r="T4" s="71">
        <v>2551667</v>
      </c>
      <c r="U4" s="71">
        <v>2580284</v>
      </c>
      <c r="V4" s="71">
        <v>2641133</v>
      </c>
      <c r="W4" s="71">
        <v>2724754</v>
      </c>
      <c r="X4" s="65">
        <v>2795156</v>
      </c>
      <c r="Y4" s="71">
        <v>2842997</v>
      </c>
    </row>
    <row r="5" spans="1:25">
      <c r="A5" s="74" t="s">
        <v>107</v>
      </c>
      <c r="B5" s="71">
        <v>1781582</v>
      </c>
      <c r="C5" s="71">
        <v>1753147</v>
      </c>
      <c r="D5" s="71">
        <v>1802586</v>
      </c>
      <c r="E5" s="71">
        <v>1950998</v>
      </c>
      <c r="F5" s="71">
        <v>1973017</v>
      </c>
      <c r="G5" s="71">
        <v>2056450</v>
      </c>
      <c r="H5" s="71">
        <v>2066523</v>
      </c>
      <c r="I5" s="71">
        <v>2227471</v>
      </c>
      <c r="J5" s="71">
        <v>2274728</v>
      </c>
      <c r="K5" s="71">
        <v>2322697</v>
      </c>
      <c r="L5" s="71">
        <v>2451317</v>
      </c>
      <c r="M5" s="71">
        <v>2412785</v>
      </c>
      <c r="N5" s="71">
        <v>2520060</v>
      </c>
      <c r="O5" s="71">
        <v>2526363</v>
      </c>
      <c r="P5" s="71">
        <v>2591076</v>
      </c>
      <c r="Q5" s="71">
        <v>2685862</v>
      </c>
      <c r="R5" s="71">
        <v>2173963</v>
      </c>
      <c r="S5" s="71">
        <v>2349050</v>
      </c>
      <c r="T5" s="71">
        <v>2364579</v>
      </c>
      <c r="U5" s="71">
        <v>2398478</v>
      </c>
      <c r="V5" s="71">
        <v>2466375</v>
      </c>
      <c r="W5" s="71">
        <v>2559315</v>
      </c>
      <c r="X5" s="71">
        <v>2629507</v>
      </c>
      <c r="Y5" s="71">
        <v>2644082</v>
      </c>
    </row>
    <row r="6" spans="1:25" ht="29.1">
      <c r="A6" s="74" t="s">
        <v>108</v>
      </c>
      <c r="B6" s="72">
        <v>0.91272702495423763</v>
      </c>
      <c r="C6" s="72">
        <v>0.90677922268692412</v>
      </c>
      <c r="D6" s="72">
        <v>0.90058873960562835</v>
      </c>
      <c r="E6" s="72">
        <v>0.92320148242366429</v>
      </c>
      <c r="F6" s="72">
        <v>0.92350253925905124</v>
      </c>
      <c r="G6" s="72">
        <v>0.92324759395333322</v>
      </c>
      <c r="H6" s="72">
        <v>0.92032845540186481</v>
      </c>
      <c r="I6" s="72">
        <v>0.926879394672257</v>
      </c>
      <c r="J6" s="72">
        <v>0.93037470157986291</v>
      </c>
      <c r="K6" s="72">
        <v>0.93043164761563313</v>
      </c>
      <c r="L6" s="72">
        <v>0.93036169728252616</v>
      </c>
      <c r="M6" s="72">
        <v>0.93774060164548689</v>
      </c>
      <c r="N6" s="72">
        <v>0.93084847034210083</v>
      </c>
      <c r="O6" s="72">
        <v>0.93215574874079277</v>
      </c>
      <c r="P6" s="72">
        <v>0.92782579301533463</v>
      </c>
      <c r="Q6" s="72">
        <v>0.93434026482915233</v>
      </c>
      <c r="R6" s="72">
        <v>0.9366710815331335</v>
      </c>
      <c r="S6" s="72">
        <v>0.94116049149247494</v>
      </c>
      <c r="T6" s="72">
        <v>0.92668008795818579</v>
      </c>
      <c r="U6" s="72">
        <v>0.9295403141669677</v>
      </c>
      <c r="V6" s="72">
        <v>0.9338321848994352</v>
      </c>
      <c r="W6" s="72">
        <v>0.93928295912218129</v>
      </c>
      <c r="X6" s="72">
        <v>0.94073711807140636</v>
      </c>
      <c r="Y6" s="72">
        <v>0.93003334157580886</v>
      </c>
    </row>
    <row r="7" spans="1:25">
      <c r="A7" s="74" t="s">
        <v>109</v>
      </c>
      <c r="B7" s="71">
        <v>170351</v>
      </c>
      <c r="C7" s="71">
        <v>180231</v>
      </c>
      <c r="D7" s="71">
        <v>198978</v>
      </c>
      <c r="E7" s="71">
        <v>162298</v>
      </c>
      <c r="F7" s="71">
        <v>163433</v>
      </c>
      <c r="G7" s="71">
        <v>170959</v>
      </c>
      <c r="H7" s="71">
        <v>178896</v>
      </c>
      <c r="I7" s="71">
        <v>175723</v>
      </c>
      <c r="J7" s="71">
        <v>170231</v>
      </c>
      <c r="K7" s="71">
        <v>173668</v>
      </c>
      <c r="L7" s="71">
        <v>183483</v>
      </c>
      <c r="M7" s="71">
        <v>160192</v>
      </c>
      <c r="N7" s="71">
        <v>187212</v>
      </c>
      <c r="O7" s="71">
        <v>183874</v>
      </c>
      <c r="P7" s="71">
        <v>201556</v>
      </c>
      <c r="Q7" s="71">
        <v>188746</v>
      </c>
      <c r="R7" s="71">
        <v>146983</v>
      </c>
      <c r="S7" s="71">
        <v>146858</v>
      </c>
      <c r="T7" s="71">
        <v>187088</v>
      </c>
      <c r="U7" s="71">
        <v>181806</v>
      </c>
      <c r="V7" s="71">
        <v>174758</v>
      </c>
      <c r="W7" s="71">
        <v>165439</v>
      </c>
      <c r="X7" s="71">
        <v>165649</v>
      </c>
      <c r="Y7" s="65">
        <v>198915</v>
      </c>
    </row>
    <row r="8" spans="1:25" ht="29.45" thickBot="1">
      <c r="A8" s="75" t="s">
        <v>110</v>
      </c>
      <c r="B8" s="73">
        <v>8.7272975045762327E-2</v>
      </c>
      <c r="C8" s="73">
        <v>9.3220777313075875E-2</v>
      </c>
      <c r="D8" s="73">
        <v>9.9411260394371606E-2</v>
      </c>
      <c r="E8" s="73">
        <v>7.679851757633574E-2</v>
      </c>
      <c r="F8" s="73">
        <v>7.6497460740948764E-2</v>
      </c>
      <c r="G8" s="73">
        <v>7.6752406046666777E-2</v>
      </c>
      <c r="H8" s="73">
        <v>7.9671544598135136E-2</v>
      </c>
      <c r="I8" s="73">
        <v>7.3120605327742991E-2</v>
      </c>
      <c r="J8" s="73">
        <v>6.9625298420137108E-2</v>
      </c>
      <c r="K8" s="73">
        <v>6.9568352384366872E-2</v>
      </c>
      <c r="L8" s="73">
        <v>6.9638302717473816E-2</v>
      </c>
      <c r="M8" s="73">
        <v>6.2259398354513079E-2</v>
      </c>
      <c r="N8" s="73">
        <v>6.9151529657899169E-2</v>
      </c>
      <c r="O8" s="73">
        <v>6.7844251259207219E-2</v>
      </c>
      <c r="P8" s="73">
        <v>7.2174206984665368E-2</v>
      </c>
      <c r="Q8" s="73">
        <v>6.5659735170847638E-2</v>
      </c>
      <c r="R8" s="73">
        <v>6.3328918466866529E-2</v>
      </c>
      <c r="S8" s="73">
        <v>5.8839508507525118E-2</v>
      </c>
      <c r="T8" s="73">
        <v>7.3319912041814234E-2</v>
      </c>
      <c r="U8" s="73">
        <v>7.0459685833032332E-2</v>
      </c>
      <c r="V8" s="73">
        <v>6.6167815100564797E-2</v>
      </c>
      <c r="W8" s="73">
        <v>6.0717040877818693E-2</v>
      </c>
      <c r="X8" s="73">
        <v>5.9262881928593608E-2</v>
      </c>
      <c r="Y8" s="73">
        <v>6.9966658424191086E-2</v>
      </c>
    </row>
    <row r="9" spans="1:25" ht="15" thickTop="1">
      <c r="A9" t="s">
        <v>111</v>
      </c>
    </row>
    <row r="10" spans="1:25" ht="18" customHeight="1">
      <c r="A10" s="55"/>
    </row>
  </sheetData>
  <hyperlinks>
    <hyperlink ref="L1" location="Índice!A1" display="Volver al índice" xr:uid="{B443CDB3-F0A6-4B78-A806-3C3D8632810A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CA2D-3D3B-4196-8A46-517049C53A9E}">
  <dimension ref="O1"/>
  <sheetViews>
    <sheetView workbookViewId="0"/>
  </sheetViews>
  <sheetFormatPr defaultColWidth="11.42578125" defaultRowHeight="14.45"/>
  <cols>
    <col min="15" max="15" width="13.42578125" bestFit="1" customWidth="1"/>
  </cols>
  <sheetData>
    <row r="1" spans="15:15">
      <c r="O1" s="52" t="s">
        <v>61</v>
      </c>
    </row>
  </sheetData>
  <hyperlinks>
    <hyperlink ref="O1" location="Índice!A1" display="Volver al índice" xr:uid="{C7C2C436-2DBA-4471-BE2B-18011C17C959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324E7-C929-4AC2-9B0A-34F3ED30AAE3}">
  <sheetPr>
    <tabColor rgb="FF40A682"/>
  </sheetPr>
  <dimension ref="A1:AB34"/>
  <sheetViews>
    <sheetView workbookViewId="0"/>
  </sheetViews>
  <sheetFormatPr defaultColWidth="11.42578125" defaultRowHeight="14.45"/>
  <cols>
    <col min="1" max="1" width="8.42578125" customWidth="1"/>
    <col min="2" max="28" width="15.5703125" customWidth="1"/>
  </cols>
  <sheetData>
    <row r="1" spans="1:28" ht="21">
      <c r="A1" s="58" t="s">
        <v>112</v>
      </c>
      <c r="K1" s="52" t="s">
        <v>61</v>
      </c>
    </row>
    <row r="2" spans="1:28" ht="15.95" thickBot="1">
      <c r="A2" s="57" t="s">
        <v>113</v>
      </c>
    </row>
    <row r="3" spans="1:28" s="29" customFormat="1" ht="24.95" customHeight="1" thickTop="1">
      <c r="A3" s="233" t="s">
        <v>63</v>
      </c>
      <c r="B3" s="235" t="s">
        <v>95</v>
      </c>
      <c r="C3" s="232" t="s">
        <v>114</v>
      </c>
      <c r="D3" s="232"/>
      <c r="E3" s="232" t="s">
        <v>115</v>
      </c>
      <c r="F3" s="232"/>
      <c r="G3" s="232" t="s">
        <v>116</v>
      </c>
      <c r="H3" s="232"/>
      <c r="I3" s="232" t="s">
        <v>117</v>
      </c>
      <c r="J3" s="232"/>
      <c r="K3" s="232" t="s">
        <v>118</v>
      </c>
      <c r="L3" s="232"/>
      <c r="M3" s="232" t="s">
        <v>119</v>
      </c>
      <c r="N3" s="232"/>
      <c r="O3" s="232" t="s">
        <v>120</v>
      </c>
      <c r="P3" s="232"/>
      <c r="Q3" s="232" t="s">
        <v>121</v>
      </c>
      <c r="R3" s="232"/>
      <c r="S3" s="232" t="s">
        <v>122</v>
      </c>
      <c r="T3" s="232"/>
      <c r="U3" s="232" t="s">
        <v>123</v>
      </c>
      <c r="V3" s="232"/>
      <c r="W3" s="232" t="s">
        <v>124</v>
      </c>
      <c r="X3" s="232"/>
      <c r="Y3" s="232" t="s">
        <v>125</v>
      </c>
      <c r="Z3" s="232"/>
      <c r="AA3" s="232" t="s">
        <v>126</v>
      </c>
      <c r="AB3" s="232"/>
    </row>
    <row r="4" spans="1:28" s="29" customFormat="1" ht="43.5">
      <c r="A4" s="234"/>
      <c r="B4" s="236"/>
      <c r="C4" s="90" t="s">
        <v>127</v>
      </c>
      <c r="D4" s="90" t="s">
        <v>128</v>
      </c>
      <c r="E4" s="90" t="s">
        <v>127</v>
      </c>
      <c r="F4" s="90" t="s">
        <v>128</v>
      </c>
      <c r="G4" s="90" t="s">
        <v>127</v>
      </c>
      <c r="H4" s="90" t="s">
        <v>128</v>
      </c>
      <c r="I4" s="90" t="s">
        <v>127</v>
      </c>
      <c r="J4" s="90" t="s">
        <v>128</v>
      </c>
      <c r="K4" s="90" t="s">
        <v>127</v>
      </c>
      <c r="L4" s="90" t="s">
        <v>128</v>
      </c>
      <c r="M4" s="90" t="s">
        <v>127</v>
      </c>
      <c r="N4" s="90" t="s">
        <v>128</v>
      </c>
      <c r="O4" s="90" t="s">
        <v>127</v>
      </c>
      <c r="P4" s="90" t="s">
        <v>128</v>
      </c>
      <c r="Q4" s="90" t="s">
        <v>127</v>
      </c>
      <c r="R4" s="90" t="s">
        <v>128</v>
      </c>
      <c r="S4" s="90" t="s">
        <v>127</v>
      </c>
      <c r="T4" s="90" t="s">
        <v>128</v>
      </c>
      <c r="U4" s="90" t="s">
        <v>127</v>
      </c>
      <c r="V4" s="90" t="s">
        <v>128</v>
      </c>
      <c r="W4" s="90" t="s">
        <v>127</v>
      </c>
      <c r="X4" s="90" t="s">
        <v>128</v>
      </c>
      <c r="Y4" s="90" t="s">
        <v>127</v>
      </c>
      <c r="Z4" s="90" t="s">
        <v>128</v>
      </c>
      <c r="AA4" s="90" t="s">
        <v>127</v>
      </c>
      <c r="AB4" s="90" t="s">
        <v>128</v>
      </c>
    </row>
    <row r="5" spans="1:28">
      <c r="A5" s="1">
        <v>1991</v>
      </c>
      <c r="B5" s="1">
        <v>1781582</v>
      </c>
      <c r="C5" s="65">
        <v>638293</v>
      </c>
      <c r="D5" s="87">
        <v>0.35827315273728599</v>
      </c>
      <c r="E5" s="65">
        <v>2639</v>
      </c>
      <c r="F5" s="87">
        <v>1.4812677721261216E-3</v>
      </c>
      <c r="G5" s="65">
        <v>308768</v>
      </c>
      <c r="H5" s="87">
        <v>0.17331113583320892</v>
      </c>
      <c r="I5" s="65">
        <v>11525</v>
      </c>
      <c r="J5" s="87">
        <v>6.468969713434464E-3</v>
      </c>
      <c r="K5" s="65">
        <v>80998</v>
      </c>
      <c r="L5" s="87">
        <v>4.546408753568458E-2</v>
      </c>
      <c r="M5" s="65">
        <v>309660</v>
      </c>
      <c r="N5" s="87">
        <v>0.17381181444356758</v>
      </c>
      <c r="O5" s="65">
        <v>61014</v>
      </c>
      <c r="P5" s="87">
        <v>3.42470905072009E-2</v>
      </c>
      <c r="Q5" s="65">
        <v>20029</v>
      </c>
      <c r="R5" s="87">
        <v>1.1242255478557821E-2</v>
      </c>
      <c r="S5" s="1">
        <v>0</v>
      </c>
      <c r="T5" s="87">
        <v>0</v>
      </c>
      <c r="U5" s="1">
        <v>0</v>
      </c>
      <c r="V5" s="87">
        <v>0</v>
      </c>
      <c r="W5" s="1">
        <v>0</v>
      </c>
      <c r="X5" s="87">
        <v>0</v>
      </c>
      <c r="Y5" s="1">
        <v>0</v>
      </c>
      <c r="Z5" s="87">
        <v>0</v>
      </c>
      <c r="AA5" s="65">
        <v>348656</v>
      </c>
      <c r="AB5" s="87">
        <v>0.19570022597893333</v>
      </c>
    </row>
    <row r="6" spans="1:28">
      <c r="A6" s="1">
        <v>1992</v>
      </c>
      <c r="B6" s="1">
        <v>1753147</v>
      </c>
      <c r="C6" s="65">
        <v>610147</v>
      </c>
      <c r="D6" s="87">
        <v>0.34802957196401668</v>
      </c>
      <c r="E6" s="65">
        <v>2503</v>
      </c>
      <c r="F6" s="87">
        <v>1.427718268918693E-3</v>
      </c>
      <c r="G6" s="65">
        <v>302844</v>
      </c>
      <c r="H6" s="87">
        <v>0.17274307288550247</v>
      </c>
      <c r="I6" s="65">
        <v>10222</v>
      </c>
      <c r="J6" s="87">
        <v>5.8306576687522493E-3</v>
      </c>
      <c r="K6" s="65">
        <v>80536</v>
      </c>
      <c r="L6" s="87">
        <v>4.5937961848036703E-2</v>
      </c>
      <c r="M6" s="65">
        <v>314789</v>
      </c>
      <c r="N6" s="87">
        <v>0.17955653462031421</v>
      </c>
      <c r="O6" s="65">
        <v>62215</v>
      </c>
      <c r="P6" s="87">
        <v>3.5487611706263078E-2</v>
      </c>
      <c r="Q6" s="65">
        <v>22246</v>
      </c>
      <c r="R6" s="87">
        <v>1.268918122667409E-2</v>
      </c>
      <c r="S6" s="1">
        <v>0</v>
      </c>
      <c r="T6" s="87">
        <v>0</v>
      </c>
      <c r="U6" s="1">
        <v>0</v>
      </c>
      <c r="V6" s="87">
        <v>0</v>
      </c>
      <c r="W6" s="1">
        <v>0</v>
      </c>
      <c r="X6" s="87">
        <v>0</v>
      </c>
      <c r="Y6" s="1">
        <v>0</v>
      </c>
      <c r="Z6" s="87">
        <v>0</v>
      </c>
      <c r="AA6" s="65">
        <v>347645</v>
      </c>
      <c r="AB6" s="87">
        <v>0.19829768981152179</v>
      </c>
    </row>
    <row r="7" spans="1:28">
      <c r="A7" s="1">
        <v>1993</v>
      </c>
      <c r="B7" s="1">
        <v>1802586</v>
      </c>
      <c r="C7" s="65">
        <v>593172</v>
      </c>
      <c r="D7" s="87">
        <v>0.32906724006510646</v>
      </c>
      <c r="E7" s="65">
        <v>1734</v>
      </c>
      <c r="F7" s="87">
        <v>9.6195132992267778E-4</v>
      </c>
      <c r="G7" s="65">
        <v>331231</v>
      </c>
      <c r="H7" s="87">
        <v>0.18375323008167155</v>
      </c>
      <c r="I7" s="65">
        <v>9448</v>
      </c>
      <c r="J7" s="87">
        <v>5.2413588034079927E-3</v>
      </c>
      <c r="K7" s="65">
        <v>90628</v>
      </c>
      <c r="L7" s="87">
        <v>5.0276658090099444E-2</v>
      </c>
      <c r="M7" s="65">
        <v>329503</v>
      </c>
      <c r="N7" s="87">
        <v>0.18279460730306349</v>
      </c>
      <c r="O7" s="65">
        <v>65469</v>
      </c>
      <c r="P7" s="87">
        <v>3.6319487669381652E-2</v>
      </c>
      <c r="Q7" s="65">
        <v>23056</v>
      </c>
      <c r="R7" s="87">
        <v>1.2790513184946516E-2</v>
      </c>
      <c r="S7" s="1">
        <v>0</v>
      </c>
      <c r="T7" s="87">
        <v>0</v>
      </c>
      <c r="U7" s="1">
        <v>0</v>
      </c>
      <c r="V7" s="87">
        <v>0</v>
      </c>
      <c r="W7" s="1">
        <v>0</v>
      </c>
      <c r="X7" s="87">
        <v>0</v>
      </c>
      <c r="Y7" s="1">
        <v>0</v>
      </c>
      <c r="Z7" s="87">
        <v>0</v>
      </c>
      <c r="AA7" s="65">
        <v>358345</v>
      </c>
      <c r="AB7" s="87">
        <v>0.1987949534724002</v>
      </c>
    </row>
    <row r="8" spans="1:28">
      <c r="A8" s="1">
        <v>1994</v>
      </c>
      <c r="B8" s="1">
        <v>1950998</v>
      </c>
      <c r="C8" s="65">
        <v>546023</v>
      </c>
      <c r="D8" s="87">
        <v>0.27986855957822609</v>
      </c>
      <c r="E8" s="65">
        <v>1605</v>
      </c>
      <c r="F8" s="87">
        <v>8.2265589201014049E-4</v>
      </c>
      <c r="G8" s="65">
        <v>382715</v>
      </c>
      <c r="H8" s="87">
        <v>0.19616370698483546</v>
      </c>
      <c r="I8" s="65">
        <v>8022</v>
      </c>
      <c r="J8" s="87">
        <v>4.1117417854861973E-3</v>
      </c>
      <c r="K8" s="65">
        <v>112220</v>
      </c>
      <c r="L8" s="87">
        <v>5.7519279876247949E-2</v>
      </c>
      <c r="M8" s="65">
        <v>383888</v>
      </c>
      <c r="N8" s="87">
        <v>0.19676493773955689</v>
      </c>
      <c r="O8" s="65">
        <v>77394</v>
      </c>
      <c r="P8" s="87">
        <v>3.9668928415098323E-2</v>
      </c>
      <c r="Q8" s="65">
        <v>26407</v>
      </c>
      <c r="R8" s="87">
        <v>1.353512407496061E-2</v>
      </c>
      <c r="S8" s="1">
        <v>0</v>
      </c>
      <c r="T8" s="87">
        <v>0</v>
      </c>
      <c r="U8" s="1">
        <v>0</v>
      </c>
      <c r="V8" s="87">
        <v>0</v>
      </c>
      <c r="W8" s="1">
        <v>0</v>
      </c>
      <c r="X8" s="87">
        <v>0</v>
      </c>
      <c r="Y8" s="1">
        <v>0</v>
      </c>
      <c r="Z8" s="87">
        <v>0</v>
      </c>
      <c r="AA8" s="65">
        <v>412724</v>
      </c>
      <c r="AB8" s="87">
        <v>0.21154506565357833</v>
      </c>
    </row>
    <row r="9" spans="1:28">
      <c r="A9" s="1">
        <v>1995</v>
      </c>
      <c r="B9" s="1">
        <v>1973017</v>
      </c>
      <c r="C9" s="1">
        <v>532545</v>
      </c>
      <c r="D9" s="87">
        <v>0.2699140453427416</v>
      </c>
      <c r="E9" s="65">
        <v>1042</v>
      </c>
      <c r="F9" s="87">
        <v>5.2812520115133317E-4</v>
      </c>
      <c r="G9" s="65">
        <v>380700</v>
      </c>
      <c r="H9" s="87">
        <v>0.19295322848206578</v>
      </c>
      <c r="I9" s="65">
        <v>7439</v>
      </c>
      <c r="J9" s="87">
        <v>3.7703679187761686E-3</v>
      </c>
      <c r="K9" s="65">
        <v>129878</v>
      </c>
      <c r="L9" s="87">
        <v>6.5827106406077598E-2</v>
      </c>
      <c r="M9" s="65">
        <v>399305</v>
      </c>
      <c r="N9" s="87">
        <v>0.20238294956404329</v>
      </c>
      <c r="O9" s="65">
        <v>81747</v>
      </c>
      <c r="P9" s="87">
        <v>4.1432486390132472E-2</v>
      </c>
      <c r="Q9" s="65">
        <v>26174</v>
      </c>
      <c r="R9" s="87">
        <v>1.3265977941396348E-2</v>
      </c>
      <c r="S9" s="1" t="s">
        <v>129</v>
      </c>
      <c r="T9" s="87">
        <v>0</v>
      </c>
      <c r="U9" s="1" t="s">
        <v>129</v>
      </c>
      <c r="V9" s="87">
        <v>0</v>
      </c>
      <c r="W9" s="65">
        <v>414187</v>
      </c>
      <c r="X9" s="87">
        <v>0.20992571275361541</v>
      </c>
      <c r="Y9" s="1" t="s">
        <v>129</v>
      </c>
      <c r="Z9" s="87">
        <v>0</v>
      </c>
      <c r="AA9" s="1" t="s">
        <v>129</v>
      </c>
      <c r="AB9" s="87">
        <v>0</v>
      </c>
    </row>
    <row r="10" spans="1:28">
      <c r="A10" s="1">
        <v>1996</v>
      </c>
      <c r="B10" s="1">
        <v>2056450</v>
      </c>
      <c r="C10" s="1">
        <v>578550</v>
      </c>
      <c r="D10" s="87">
        <v>0.28133433830144178</v>
      </c>
      <c r="E10" s="65">
        <v>1737</v>
      </c>
      <c r="F10" s="87">
        <v>8.4465948600744001E-4</v>
      </c>
      <c r="G10" s="65">
        <v>370630</v>
      </c>
      <c r="H10" s="87">
        <v>0.18022806292397092</v>
      </c>
      <c r="I10" s="65">
        <v>8066</v>
      </c>
      <c r="J10" s="87">
        <v>3.9222932723868807E-3</v>
      </c>
      <c r="K10" s="65">
        <v>131916</v>
      </c>
      <c r="L10" s="87">
        <v>6.4147438547010618E-2</v>
      </c>
      <c r="M10" s="65">
        <v>398871</v>
      </c>
      <c r="N10" s="87">
        <v>0.19396095212623696</v>
      </c>
      <c r="O10" s="65">
        <v>91287</v>
      </c>
      <c r="P10" s="87">
        <v>4.4390575992608622E-2</v>
      </c>
      <c r="Q10" s="65">
        <v>27079</v>
      </c>
      <c r="R10" s="87">
        <v>1.3167837778696297E-2</v>
      </c>
      <c r="S10" s="1" t="s">
        <v>129</v>
      </c>
      <c r="T10" s="87">
        <v>0</v>
      </c>
      <c r="U10" s="1" t="s">
        <v>129</v>
      </c>
      <c r="V10" s="87">
        <v>0</v>
      </c>
      <c r="W10" s="65">
        <v>448314</v>
      </c>
      <c r="X10" s="87">
        <v>0.21800384157164046</v>
      </c>
      <c r="Y10" s="1" t="s">
        <v>129</v>
      </c>
      <c r="Z10" s="87">
        <v>0</v>
      </c>
      <c r="AA10" s="1" t="s">
        <v>129</v>
      </c>
      <c r="AB10" s="87">
        <v>0</v>
      </c>
    </row>
    <row r="11" spans="1:28">
      <c r="A11" s="1">
        <v>1997</v>
      </c>
      <c r="B11" s="1">
        <v>2066523</v>
      </c>
      <c r="C11" s="1">
        <v>544006</v>
      </c>
      <c r="D11" s="87">
        <v>0.2632470095905054</v>
      </c>
      <c r="E11" s="65">
        <v>1682</v>
      </c>
      <c r="F11" s="87">
        <v>8.1392754883444316E-4</v>
      </c>
      <c r="G11" s="65">
        <v>332890</v>
      </c>
      <c r="H11" s="87">
        <v>0.16108700459660985</v>
      </c>
      <c r="I11" s="65">
        <v>15070</v>
      </c>
      <c r="J11" s="87">
        <v>7.2924424262396309E-3</v>
      </c>
      <c r="K11" s="65">
        <v>137531</v>
      </c>
      <c r="L11" s="87">
        <v>6.655188449390595E-2</v>
      </c>
      <c r="M11" s="65">
        <v>508179</v>
      </c>
      <c r="N11" s="87">
        <v>0.245910159238489</v>
      </c>
      <c r="O11" s="65">
        <v>95897</v>
      </c>
      <c r="P11" s="87">
        <v>4.640500008952235E-2</v>
      </c>
      <c r="Q11" s="65">
        <v>62644</v>
      </c>
      <c r="R11" s="87">
        <v>3.0313720195710381E-2</v>
      </c>
      <c r="S11" s="65">
        <v>91700</v>
      </c>
      <c r="T11" s="87">
        <v>4.4374052454291581E-2</v>
      </c>
      <c r="U11" s="65">
        <v>67457</v>
      </c>
      <c r="V11" s="87">
        <v>3.2642753068802044E-2</v>
      </c>
      <c r="W11" s="65">
        <v>117549</v>
      </c>
      <c r="X11" s="87">
        <v>5.6882502638489867E-2</v>
      </c>
      <c r="Y11" s="65">
        <v>90221</v>
      </c>
      <c r="Z11" s="87">
        <v>4.3658357540661295E-2</v>
      </c>
      <c r="AA11" s="65">
        <v>1697</v>
      </c>
      <c r="AB11" s="87">
        <v>8.211861179381986E-4</v>
      </c>
    </row>
    <row r="12" spans="1:28">
      <c r="A12" s="1">
        <v>1998</v>
      </c>
      <c r="B12" s="1">
        <v>2227471</v>
      </c>
      <c r="C12" s="1">
        <v>558032</v>
      </c>
      <c r="D12" s="87">
        <v>0.25052267796079053</v>
      </c>
      <c r="E12" s="65">
        <v>1914</v>
      </c>
      <c r="F12" s="87">
        <v>8.5927044616966955E-4</v>
      </c>
      <c r="G12" s="65">
        <v>415631</v>
      </c>
      <c r="H12" s="87">
        <v>0.18659322612954332</v>
      </c>
      <c r="I12" s="65">
        <v>8651</v>
      </c>
      <c r="J12" s="87">
        <v>3.883776713591333E-3</v>
      </c>
      <c r="K12" s="65">
        <v>121185</v>
      </c>
      <c r="L12" s="87">
        <v>5.4404748703799063E-2</v>
      </c>
      <c r="M12" s="65">
        <v>555857</v>
      </c>
      <c r="N12" s="87">
        <v>0.24954623427196135</v>
      </c>
      <c r="O12" s="65">
        <v>89975</v>
      </c>
      <c r="P12" s="87">
        <v>4.0393342943634281E-2</v>
      </c>
      <c r="Q12" s="65">
        <v>82625</v>
      </c>
      <c r="R12" s="87">
        <v>3.709363668483226E-2</v>
      </c>
      <c r="S12" s="65">
        <v>104746</v>
      </c>
      <c r="T12" s="87">
        <v>4.7024630174758726E-2</v>
      </c>
      <c r="U12" s="65">
        <v>65959</v>
      </c>
      <c r="V12" s="87">
        <v>2.9611608860452054E-2</v>
      </c>
      <c r="W12" s="65">
        <v>124153</v>
      </c>
      <c r="X12" s="87">
        <v>5.5737201516877215E-2</v>
      </c>
      <c r="Y12" s="65">
        <v>96109</v>
      </c>
      <c r="Z12" s="87">
        <v>4.3147138615946067E-2</v>
      </c>
      <c r="AA12" s="65">
        <v>2634</v>
      </c>
      <c r="AB12" s="87">
        <v>1.1825069776441534E-3</v>
      </c>
    </row>
    <row r="13" spans="1:28">
      <c r="A13" s="1">
        <v>1999</v>
      </c>
      <c r="B13" s="1">
        <v>2274728</v>
      </c>
      <c r="C13" s="1">
        <v>503249</v>
      </c>
      <c r="D13" s="87">
        <v>0.22123480257859401</v>
      </c>
      <c r="E13" s="65">
        <v>1779</v>
      </c>
      <c r="F13" s="87">
        <v>7.8207152679353313E-4</v>
      </c>
      <c r="G13" s="65">
        <v>426609</v>
      </c>
      <c r="H13" s="87">
        <v>0.18754286226748867</v>
      </c>
      <c r="I13" s="65">
        <v>8460</v>
      </c>
      <c r="J13" s="87">
        <v>3.7191259790181506E-3</v>
      </c>
      <c r="K13" s="65">
        <v>130949</v>
      </c>
      <c r="L13" s="87">
        <v>5.756688272180234E-2</v>
      </c>
      <c r="M13" s="65">
        <v>578513</v>
      </c>
      <c r="N13" s="87">
        <v>0.25432183540185904</v>
      </c>
      <c r="O13" s="65">
        <v>100301</v>
      </c>
      <c r="P13" s="87">
        <v>4.4093623501359286E-2</v>
      </c>
      <c r="Q13" s="65">
        <v>84469</v>
      </c>
      <c r="R13" s="87">
        <v>3.7133670487196714E-2</v>
      </c>
      <c r="S13" s="65">
        <v>113136</v>
      </c>
      <c r="T13" s="87">
        <v>4.9736056354869683E-2</v>
      </c>
      <c r="U13" s="65">
        <v>74574</v>
      </c>
      <c r="V13" s="87">
        <v>3.2783699853345102E-2</v>
      </c>
      <c r="W13" s="65">
        <v>140107</v>
      </c>
      <c r="X13" s="87">
        <v>6.1592858574739485E-2</v>
      </c>
      <c r="Y13" s="65">
        <v>111282</v>
      </c>
      <c r="Z13" s="87">
        <v>4.8921013853084852E-2</v>
      </c>
      <c r="AA13" s="65">
        <v>1300</v>
      </c>
      <c r="AB13" s="87">
        <v>5.714968998491248E-4</v>
      </c>
    </row>
    <row r="14" spans="1:28">
      <c r="A14" s="1">
        <v>2000</v>
      </c>
      <c r="B14" s="1">
        <v>2322697</v>
      </c>
      <c r="C14" s="1">
        <v>501804</v>
      </c>
      <c r="D14" s="87">
        <v>0.21604367681191305</v>
      </c>
      <c r="E14" s="65">
        <v>1533</v>
      </c>
      <c r="F14" s="87">
        <v>6.600086020690602E-4</v>
      </c>
      <c r="G14" s="65">
        <v>433459</v>
      </c>
      <c r="H14" s="87">
        <v>0.18661883147048453</v>
      </c>
      <c r="I14" s="65">
        <v>8781</v>
      </c>
      <c r="J14" s="87">
        <v>3.7805189398358889E-3</v>
      </c>
      <c r="K14" s="65">
        <v>118833</v>
      </c>
      <c r="L14" s="87">
        <v>5.1161645277020634E-2</v>
      </c>
      <c r="M14" s="65">
        <v>610879</v>
      </c>
      <c r="N14" s="87">
        <v>0.26300417144380001</v>
      </c>
      <c r="O14" s="65">
        <v>109447</v>
      </c>
      <c r="P14" s="87">
        <v>4.7120653275050516E-2</v>
      </c>
      <c r="Q14" s="65">
        <v>87781</v>
      </c>
      <c r="R14" s="87">
        <v>3.7792703912735925E-2</v>
      </c>
      <c r="S14" s="65">
        <v>123796</v>
      </c>
      <c r="T14" s="87">
        <v>5.3298385454495355E-2</v>
      </c>
      <c r="U14" s="65">
        <v>69847</v>
      </c>
      <c r="V14" s="87">
        <v>3.007150738990062E-2</v>
      </c>
      <c r="W14" s="65">
        <v>154933</v>
      </c>
      <c r="X14" s="87">
        <v>6.6703922207674959E-2</v>
      </c>
      <c r="Y14" s="65">
        <v>100428</v>
      </c>
      <c r="Z14" s="87">
        <v>4.3237667246308925E-2</v>
      </c>
      <c r="AA14" s="65">
        <v>1176</v>
      </c>
      <c r="AB14" s="87">
        <v>5.0630796871051198E-4</v>
      </c>
    </row>
    <row r="15" spans="1:28">
      <c r="A15" s="1">
        <v>2001</v>
      </c>
      <c r="B15" s="1">
        <v>2451317</v>
      </c>
      <c r="C15" s="1">
        <v>534254</v>
      </c>
      <c r="D15" s="87">
        <v>0.21794570020931606</v>
      </c>
      <c r="E15" s="65">
        <v>3037</v>
      </c>
      <c r="F15" s="87">
        <v>1.2389258508793436E-3</v>
      </c>
      <c r="G15" s="65">
        <v>431559</v>
      </c>
      <c r="H15" s="87">
        <v>0.17605189373712171</v>
      </c>
      <c r="I15" s="65">
        <v>10871</v>
      </c>
      <c r="J15" s="87">
        <v>4.4347589479451248E-3</v>
      </c>
      <c r="K15" s="65">
        <v>133007</v>
      </c>
      <c r="L15" s="87">
        <v>5.4259404230460606E-2</v>
      </c>
      <c r="M15" s="65">
        <v>667356</v>
      </c>
      <c r="N15" s="87">
        <v>0.27224385911736426</v>
      </c>
      <c r="O15" s="65">
        <v>113429</v>
      </c>
      <c r="P15" s="87">
        <v>4.6272677095618393E-2</v>
      </c>
      <c r="Q15" s="65">
        <v>100469</v>
      </c>
      <c r="R15" s="87">
        <v>4.0985723184720706E-2</v>
      </c>
      <c r="S15" s="65">
        <v>97451</v>
      </c>
      <c r="T15" s="87">
        <v>3.9754548269358876E-2</v>
      </c>
      <c r="U15" s="65">
        <v>88036</v>
      </c>
      <c r="V15" s="87">
        <v>3.591375574844053E-2</v>
      </c>
      <c r="W15" s="65">
        <v>155314</v>
      </c>
      <c r="X15" s="87">
        <v>6.3359410472003413E-2</v>
      </c>
      <c r="Y15" s="65">
        <v>115007</v>
      </c>
      <c r="Z15" s="87">
        <v>4.6916412687547142E-2</v>
      </c>
      <c r="AA15" s="65">
        <v>1527</v>
      </c>
      <c r="AB15" s="87">
        <v>6.229304492238254E-4</v>
      </c>
    </row>
    <row r="16" spans="1:28">
      <c r="A16" s="1">
        <v>2002</v>
      </c>
      <c r="B16" s="1">
        <v>2412785</v>
      </c>
      <c r="C16" s="1">
        <v>474407</v>
      </c>
      <c r="D16" s="87">
        <v>0.19662216069811442</v>
      </c>
      <c r="E16" s="65">
        <v>3522</v>
      </c>
      <c r="F16" s="87">
        <v>1.4597239289866274E-3</v>
      </c>
      <c r="G16" s="65">
        <v>434017</v>
      </c>
      <c r="H16" s="87">
        <v>0.17988216936030355</v>
      </c>
      <c r="I16" s="65">
        <v>10703</v>
      </c>
      <c r="J16" s="87">
        <v>4.4359526439363643E-3</v>
      </c>
      <c r="K16" s="65">
        <v>136246</v>
      </c>
      <c r="L16" s="87">
        <v>5.6468355033705862E-2</v>
      </c>
      <c r="M16" s="65">
        <v>688483</v>
      </c>
      <c r="N16" s="87">
        <v>0.28534784491780246</v>
      </c>
      <c r="O16" s="65">
        <v>103417</v>
      </c>
      <c r="P16" s="87">
        <v>4.286208675866271E-2</v>
      </c>
      <c r="Q16" s="65">
        <v>98015</v>
      </c>
      <c r="R16" s="87">
        <v>4.0623180266787136E-2</v>
      </c>
      <c r="S16" s="65">
        <v>100517</v>
      </c>
      <c r="T16" s="87">
        <v>4.1660156209525505E-2</v>
      </c>
      <c r="U16" s="65">
        <v>94517</v>
      </c>
      <c r="V16" s="87">
        <v>3.9173403349241645E-2</v>
      </c>
      <c r="W16" s="65">
        <v>155407</v>
      </c>
      <c r="X16" s="87">
        <v>6.4409800293022373E-2</v>
      </c>
      <c r="Y16" s="65">
        <v>103151</v>
      </c>
      <c r="Z16" s="87">
        <v>4.2751840715190122E-2</v>
      </c>
      <c r="AA16" s="65">
        <v>10383</v>
      </c>
      <c r="AB16" s="87">
        <v>4.3033258247212247E-3</v>
      </c>
    </row>
    <row r="17" spans="1:28">
      <c r="A17" s="1">
        <v>2003</v>
      </c>
      <c r="B17" s="1">
        <v>2520060</v>
      </c>
      <c r="C17" s="1">
        <v>459478</v>
      </c>
      <c r="D17" s="87">
        <v>0.18232819853495552</v>
      </c>
      <c r="E17" s="65">
        <v>2209</v>
      </c>
      <c r="F17" s="87">
        <v>8.765664309579931E-4</v>
      </c>
      <c r="G17" s="65">
        <v>447755</v>
      </c>
      <c r="H17" s="87">
        <v>0.1776763251668611</v>
      </c>
      <c r="I17" s="65">
        <v>6247</v>
      </c>
      <c r="J17" s="87">
        <v>2.4789092323198652E-3</v>
      </c>
      <c r="K17" s="65">
        <v>162659</v>
      </c>
      <c r="L17" s="87">
        <v>6.4545685420188403E-2</v>
      </c>
      <c r="M17" s="65">
        <v>724558</v>
      </c>
      <c r="N17" s="87">
        <v>0.28751617024991466</v>
      </c>
      <c r="O17" s="65">
        <v>113683</v>
      </c>
      <c r="P17" s="87">
        <v>4.5111227510456098E-2</v>
      </c>
      <c r="Q17" s="65">
        <v>109589</v>
      </c>
      <c r="R17" s="87">
        <v>4.3486663015959937E-2</v>
      </c>
      <c r="S17" s="65">
        <v>103704</v>
      </c>
      <c r="T17" s="87">
        <v>4.1151401157115304E-2</v>
      </c>
      <c r="U17" s="65">
        <v>84639</v>
      </c>
      <c r="V17" s="87">
        <v>3.3586105092735886E-2</v>
      </c>
      <c r="W17" s="65">
        <v>186718</v>
      </c>
      <c r="X17" s="87">
        <v>7.4092680333007949E-2</v>
      </c>
      <c r="Y17" s="65">
        <v>117568</v>
      </c>
      <c r="Z17" s="87">
        <v>4.6652857471647498E-2</v>
      </c>
      <c r="AA17" s="65">
        <v>1253</v>
      </c>
      <c r="AB17" s="87">
        <v>4.9721038387974894E-4</v>
      </c>
    </row>
    <row r="18" spans="1:28">
      <c r="A18" s="1">
        <v>2004</v>
      </c>
      <c r="B18" s="1">
        <v>2526363</v>
      </c>
      <c r="C18" s="1">
        <v>483129</v>
      </c>
      <c r="D18" s="87">
        <v>0.19123498879614687</v>
      </c>
      <c r="E18" s="65">
        <v>1827</v>
      </c>
      <c r="F18" s="87">
        <v>7.2317398568614254E-4</v>
      </c>
      <c r="G18" s="65">
        <v>423418</v>
      </c>
      <c r="H18" s="87">
        <v>0.16759982631157913</v>
      </c>
      <c r="I18" s="65">
        <v>10319</v>
      </c>
      <c r="J18" s="87">
        <v>4.084527837052712E-3</v>
      </c>
      <c r="K18" s="65">
        <v>162755</v>
      </c>
      <c r="L18" s="87">
        <v>6.4422650268389781E-2</v>
      </c>
      <c r="M18" s="65">
        <v>739510</v>
      </c>
      <c r="N18" s="87">
        <v>0.29271723817994483</v>
      </c>
      <c r="O18" s="65">
        <v>125805</v>
      </c>
      <c r="P18" s="87">
        <v>4.9796881920769108E-2</v>
      </c>
      <c r="Q18" s="65">
        <v>103103</v>
      </c>
      <c r="R18" s="87">
        <v>4.0810841514065874E-2</v>
      </c>
      <c r="S18" s="65">
        <v>98395</v>
      </c>
      <c r="T18" s="87">
        <v>3.8947293005795289E-2</v>
      </c>
      <c r="U18" s="65">
        <v>86976</v>
      </c>
      <c r="V18" s="87">
        <v>3.4427356638772812E-2</v>
      </c>
      <c r="W18" s="65">
        <v>171680</v>
      </c>
      <c r="X18" s="87">
        <v>6.7955396750189898E-2</v>
      </c>
      <c r="Y18" s="65">
        <v>118669</v>
      </c>
      <c r="Z18" s="87">
        <v>4.6972268039074352E-2</v>
      </c>
      <c r="AA18" s="1">
        <v>777</v>
      </c>
      <c r="AB18" s="87">
        <v>3.0755675253318703E-4</v>
      </c>
    </row>
    <row r="19" spans="1:28">
      <c r="A19" s="1">
        <v>2005</v>
      </c>
      <c r="B19" s="1">
        <v>2591076</v>
      </c>
      <c r="C19" s="1">
        <v>518016</v>
      </c>
      <c r="D19" s="87">
        <v>0.19992312074211641</v>
      </c>
      <c r="E19" s="65">
        <v>2514</v>
      </c>
      <c r="F19" s="87">
        <v>9.7025328473576233E-4</v>
      </c>
      <c r="G19" s="65">
        <v>418875</v>
      </c>
      <c r="H19" s="87">
        <v>0.16166063828309166</v>
      </c>
      <c r="I19" s="65">
        <v>7315</v>
      </c>
      <c r="J19" s="87">
        <v>2.823151462944352E-3</v>
      </c>
      <c r="K19" s="65">
        <v>146811</v>
      </c>
      <c r="L19" s="87">
        <v>5.6660244624241046E-2</v>
      </c>
      <c r="M19" s="65">
        <v>764873</v>
      </c>
      <c r="N19" s="87">
        <v>0.2951951235702851</v>
      </c>
      <c r="O19" s="65">
        <v>120868</v>
      </c>
      <c r="P19" s="87">
        <v>4.6647801917041418E-2</v>
      </c>
      <c r="Q19" s="65">
        <v>122790</v>
      </c>
      <c r="R19" s="87">
        <v>4.738957869240424E-2</v>
      </c>
      <c r="S19" s="65">
        <v>100265</v>
      </c>
      <c r="T19" s="87">
        <v>3.8696279074793637E-2</v>
      </c>
      <c r="U19" s="65">
        <v>97231</v>
      </c>
      <c r="V19" s="87">
        <v>3.7525336964257319E-2</v>
      </c>
      <c r="W19" s="65">
        <v>180027</v>
      </c>
      <c r="X19" s="87">
        <v>6.9479629312301144E-2</v>
      </c>
      <c r="Y19" s="65">
        <v>111491</v>
      </c>
      <c r="Z19" s="87">
        <v>4.3028842071787934E-2</v>
      </c>
      <c r="AA19" s="1" t="s">
        <v>129</v>
      </c>
      <c r="AB19" s="87">
        <v>0</v>
      </c>
    </row>
    <row r="20" spans="1:28">
      <c r="A20" s="1">
        <v>2006</v>
      </c>
      <c r="B20" s="1">
        <v>2685862</v>
      </c>
      <c r="C20" s="1">
        <v>506559</v>
      </c>
      <c r="D20" s="87">
        <v>0.18860202050589345</v>
      </c>
      <c r="E20" s="65">
        <v>2249</v>
      </c>
      <c r="F20" s="87">
        <v>8.3734756290531676E-4</v>
      </c>
      <c r="G20" s="65">
        <v>423419</v>
      </c>
      <c r="H20" s="87">
        <v>0.15764734003459596</v>
      </c>
      <c r="I20" s="65">
        <v>10347</v>
      </c>
      <c r="J20" s="87">
        <v>3.8523945012811527E-3</v>
      </c>
      <c r="K20" s="65">
        <v>181282</v>
      </c>
      <c r="L20" s="87">
        <v>6.7494904801512517E-2</v>
      </c>
      <c r="M20" s="65">
        <v>803068</v>
      </c>
      <c r="N20" s="87">
        <v>0.29899823594808667</v>
      </c>
      <c r="O20" s="65">
        <v>120381</v>
      </c>
      <c r="P20" s="87">
        <v>4.4820247652336567E-2</v>
      </c>
      <c r="Q20" s="65">
        <v>114937</v>
      </c>
      <c r="R20" s="87">
        <v>4.2793337855779635E-2</v>
      </c>
      <c r="S20" s="65">
        <v>105858</v>
      </c>
      <c r="T20" s="87">
        <v>3.9413045048479783E-2</v>
      </c>
      <c r="U20" s="65">
        <v>93842</v>
      </c>
      <c r="V20" s="87">
        <v>3.4939248554095484E-2</v>
      </c>
      <c r="W20" s="65">
        <v>189466</v>
      </c>
      <c r="X20" s="87">
        <v>7.0541971255410743E-2</v>
      </c>
      <c r="Y20" s="65">
        <v>134454</v>
      </c>
      <c r="Z20" s="87">
        <v>5.0059906279622708E-2</v>
      </c>
      <c r="AA20" s="1" t="s">
        <v>129</v>
      </c>
      <c r="AB20" s="87">
        <v>0</v>
      </c>
    </row>
    <row r="21" spans="1:28">
      <c r="A21" s="1">
        <v>2007</v>
      </c>
      <c r="B21" s="1">
        <v>2173963</v>
      </c>
      <c r="C21" s="1">
        <v>359787</v>
      </c>
      <c r="D21" s="87">
        <v>0.16549821685097676</v>
      </c>
      <c r="E21" s="65">
        <v>3276</v>
      </c>
      <c r="F21" s="87">
        <v>1.5069253708549777E-3</v>
      </c>
      <c r="G21" s="65">
        <v>366293</v>
      </c>
      <c r="H21" s="87">
        <v>0.16849090807893236</v>
      </c>
      <c r="I21" s="65">
        <v>9591</v>
      </c>
      <c r="J21" s="87">
        <v>4.4117586177869631E-3</v>
      </c>
      <c r="K21" s="65">
        <v>137890</v>
      </c>
      <c r="L21" s="87">
        <v>6.3427942425883052E-2</v>
      </c>
      <c r="M21" s="65">
        <v>647327</v>
      </c>
      <c r="N21" s="87">
        <v>0.29776357739299153</v>
      </c>
      <c r="O21" s="65">
        <v>96144</v>
      </c>
      <c r="P21" s="87">
        <v>4.4225223704359273E-2</v>
      </c>
      <c r="Q21" s="65">
        <v>107658</v>
      </c>
      <c r="R21" s="87">
        <v>4.9521541994964953E-2</v>
      </c>
      <c r="S21" s="65">
        <v>93013</v>
      </c>
      <c r="T21" s="87">
        <v>4.2784996800773516E-2</v>
      </c>
      <c r="U21" s="65">
        <v>84648</v>
      </c>
      <c r="V21" s="87">
        <v>3.8937185223483564E-2</v>
      </c>
      <c r="W21" s="65">
        <v>166578</v>
      </c>
      <c r="X21" s="87">
        <v>7.6624119177741298E-2</v>
      </c>
      <c r="Y21" s="65">
        <v>101342</v>
      </c>
      <c r="Z21" s="87">
        <v>4.6616248758603526E-2</v>
      </c>
      <c r="AA21" s="1">
        <v>416</v>
      </c>
      <c r="AB21" s="87">
        <v>1.9135560264825114E-4</v>
      </c>
    </row>
    <row r="22" spans="1:28">
      <c r="A22" s="1">
        <v>2008</v>
      </c>
      <c r="B22" s="1">
        <v>2349050</v>
      </c>
      <c r="C22" s="1">
        <v>438988</v>
      </c>
      <c r="D22" s="87">
        <v>0.18687895106532429</v>
      </c>
      <c r="E22" s="65">
        <v>3245</v>
      </c>
      <c r="F22" s="87">
        <v>1.3814095059704987E-3</v>
      </c>
      <c r="G22" s="65">
        <v>400890</v>
      </c>
      <c r="H22" s="87">
        <v>0.17066047976841703</v>
      </c>
      <c r="I22" s="65">
        <v>11811</v>
      </c>
      <c r="J22" s="87">
        <v>5.027990038526213E-3</v>
      </c>
      <c r="K22" s="65">
        <v>135249</v>
      </c>
      <c r="L22" s="87">
        <v>5.7576041378429581E-2</v>
      </c>
      <c r="M22" s="65">
        <v>677590</v>
      </c>
      <c r="N22" s="87">
        <v>0.28845277878291226</v>
      </c>
      <c r="O22" s="65">
        <v>98646</v>
      </c>
      <c r="P22" s="87">
        <v>4.1993997573487152E-2</v>
      </c>
      <c r="Q22" s="65">
        <v>117020</v>
      </c>
      <c r="R22" s="87">
        <v>4.9815883016538602E-2</v>
      </c>
      <c r="S22" s="65">
        <v>99410</v>
      </c>
      <c r="T22" s="87">
        <v>4.2319235435601628E-2</v>
      </c>
      <c r="U22" s="65">
        <v>77967</v>
      </c>
      <c r="V22" s="87">
        <v>3.3190864391988248E-2</v>
      </c>
      <c r="W22" s="65">
        <v>178847</v>
      </c>
      <c r="X22" s="87">
        <v>7.6135884719354632E-2</v>
      </c>
      <c r="Y22" s="65">
        <v>109195</v>
      </c>
      <c r="Z22" s="87">
        <v>4.6484749153913284E-2</v>
      </c>
      <c r="AA22" s="1">
        <v>192</v>
      </c>
      <c r="AB22" s="87">
        <v>8.1735169536621181E-5</v>
      </c>
    </row>
    <row r="23" spans="1:28">
      <c r="A23" s="1">
        <v>2009</v>
      </c>
      <c r="B23" s="1">
        <v>2364579</v>
      </c>
      <c r="C23" s="1">
        <v>494144</v>
      </c>
      <c r="D23" s="87">
        <v>0.20897758121001667</v>
      </c>
      <c r="E23" s="65">
        <v>1218</v>
      </c>
      <c r="F23" s="87">
        <v>5.1510226556186116E-4</v>
      </c>
      <c r="G23" s="65">
        <v>360223</v>
      </c>
      <c r="H23" s="87">
        <v>0.15234128358578841</v>
      </c>
      <c r="I23" s="65">
        <v>7187</v>
      </c>
      <c r="J23" s="87">
        <v>3.0394416934261871E-3</v>
      </c>
      <c r="K23" s="65">
        <v>119685</v>
      </c>
      <c r="L23" s="87">
        <v>5.061577557780899E-2</v>
      </c>
      <c r="M23" s="65">
        <v>689935</v>
      </c>
      <c r="N23" s="87">
        <v>0.29177921312842581</v>
      </c>
      <c r="O23" s="65">
        <v>101498</v>
      </c>
      <c r="P23" s="87">
        <v>4.2924342980293746E-2</v>
      </c>
      <c r="Q23" s="65">
        <v>117996</v>
      </c>
      <c r="R23" s="87">
        <v>4.9901483519899315E-2</v>
      </c>
      <c r="S23" s="65">
        <v>99354</v>
      </c>
      <c r="T23" s="87">
        <v>4.2017627662260387E-2</v>
      </c>
      <c r="U23" s="65">
        <v>78743</v>
      </c>
      <c r="V23" s="87">
        <v>3.3301065432789517E-2</v>
      </c>
      <c r="W23" s="65">
        <v>181050</v>
      </c>
      <c r="X23" s="87">
        <v>7.6567541198665809E-2</v>
      </c>
      <c r="Y23" s="65">
        <v>112354</v>
      </c>
      <c r="Z23" s="87">
        <v>4.7515435094365635E-2</v>
      </c>
      <c r="AA23" s="65">
        <v>1192</v>
      </c>
      <c r="AB23" s="87">
        <v>5.0410665069765064E-4</v>
      </c>
    </row>
    <row r="24" spans="1:28">
      <c r="A24" s="1">
        <v>2010</v>
      </c>
      <c r="B24" s="1">
        <v>2398478</v>
      </c>
      <c r="C24" s="65">
        <v>498312</v>
      </c>
      <c r="D24" s="87">
        <v>0.20776175557999699</v>
      </c>
      <c r="E24" s="1">
        <v>1368</v>
      </c>
      <c r="F24" s="87">
        <v>5.703617043808615E-4</v>
      </c>
      <c r="G24" s="65">
        <v>371372</v>
      </c>
      <c r="H24" s="87">
        <v>0.15483652549658575</v>
      </c>
      <c r="I24" s="65">
        <v>11067</v>
      </c>
      <c r="J24" s="87">
        <v>4.6141761567127151E-3</v>
      </c>
      <c r="K24" s="65">
        <v>129038</v>
      </c>
      <c r="L24" s="87">
        <v>5.3799951469223402E-2</v>
      </c>
      <c r="M24" s="65">
        <v>704138</v>
      </c>
      <c r="N24" s="87">
        <v>0.29357701008723031</v>
      </c>
      <c r="O24" s="65">
        <v>102673</v>
      </c>
      <c r="P24" s="87">
        <v>4.2807563796707748E-2</v>
      </c>
      <c r="Q24" s="65">
        <v>128078</v>
      </c>
      <c r="R24" s="87">
        <v>5.3399697641587709E-2</v>
      </c>
      <c r="S24" s="65">
        <v>101075</v>
      </c>
      <c r="T24" s="87">
        <v>4.2141307946122503E-2</v>
      </c>
      <c r="U24" s="65">
        <v>77056</v>
      </c>
      <c r="V24" s="87">
        <v>3.2127040564891567E-2</v>
      </c>
      <c r="W24" s="65">
        <v>173535</v>
      </c>
      <c r="X24" s="87">
        <v>7.2352133311208197E-2</v>
      </c>
      <c r="Y24" s="65">
        <v>100062</v>
      </c>
      <c r="Z24" s="87">
        <v>4.1718956771752753E-2</v>
      </c>
      <c r="AA24" s="65">
        <v>704</v>
      </c>
      <c r="AB24" s="87">
        <v>2.9351947359950771E-4</v>
      </c>
    </row>
    <row r="25" spans="1:28">
      <c r="A25" s="1">
        <v>2011</v>
      </c>
      <c r="B25" s="32">
        <v>2466375</v>
      </c>
      <c r="C25" s="32">
        <v>532435</v>
      </c>
      <c r="D25" s="87">
        <v>0.21587755308904769</v>
      </c>
      <c r="E25" s="32">
        <v>1068</v>
      </c>
      <c r="F25" s="87">
        <v>4.3302417515584611E-4</v>
      </c>
      <c r="G25" s="32">
        <v>381781</v>
      </c>
      <c r="H25" s="87">
        <v>0.1547943844711368</v>
      </c>
      <c r="I25" s="32">
        <v>13720</v>
      </c>
      <c r="J25" s="87">
        <v>5.5628199280320307E-3</v>
      </c>
      <c r="K25" s="32">
        <v>127875</v>
      </c>
      <c r="L25" s="87">
        <v>5.1847346814657136E-2</v>
      </c>
      <c r="M25" s="32">
        <v>700451</v>
      </c>
      <c r="N25" s="87">
        <v>0.28400020272667376</v>
      </c>
      <c r="O25" s="32">
        <v>109502</v>
      </c>
      <c r="P25" s="87">
        <v>4.4397952460595004E-2</v>
      </c>
      <c r="Q25" s="32">
        <v>136920</v>
      </c>
      <c r="R25" s="87">
        <v>5.5514672343013535E-2</v>
      </c>
      <c r="S25" s="32">
        <v>107257</v>
      </c>
      <c r="T25" s="87">
        <v>4.3487709695403172E-2</v>
      </c>
      <c r="U25" s="32">
        <v>76269</v>
      </c>
      <c r="V25" s="87">
        <v>3.0923521362323247E-2</v>
      </c>
      <c r="W25" s="32">
        <v>175921</v>
      </c>
      <c r="X25" s="87">
        <v>7.1327758349804871E-2</v>
      </c>
      <c r="Y25" s="32">
        <v>102510</v>
      </c>
      <c r="Z25" s="87">
        <v>4.1563022654705795E-2</v>
      </c>
      <c r="AA25" s="32">
        <v>666</v>
      </c>
      <c r="AB25" s="87">
        <v>2.7003192945111753E-4</v>
      </c>
    </row>
    <row r="26" spans="1:28">
      <c r="A26" s="1">
        <v>2012</v>
      </c>
      <c r="B26" s="32">
        <v>2559315</v>
      </c>
      <c r="C26" s="32">
        <v>536700</v>
      </c>
      <c r="D26" s="87">
        <v>0.20970454985025289</v>
      </c>
      <c r="E26" s="32">
        <v>1716</v>
      </c>
      <c r="F26" s="87">
        <v>6.7049190896782923E-4</v>
      </c>
      <c r="G26" s="32">
        <v>397046</v>
      </c>
      <c r="H26" s="87">
        <v>0.15513760517951092</v>
      </c>
      <c r="I26" s="32">
        <v>10921</v>
      </c>
      <c r="J26" s="87">
        <v>4.2671574229823216E-3</v>
      </c>
      <c r="K26" s="32">
        <v>129918</v>
      </c>
      <c r="L26" s="87">
        <v>5.0762801765316112E-2</v>
      </c>
      <c r="M26" s="32">
        <v>734113</v>
      </c>
      <c r="N26" s="87">
        <v>0.28683964263875295</v>
      </c>
      <c r="O26" s="32">
        <v>110642</v>
      </c>
      <c r="P26" s="87">
        <v>4.3231098946397768E-2</v>
      </c>
      <c r="Q26" s="32">
        <v>137588</v>
      </c>
      <c r="R26" s="87">
        <v>5.3759697419035954E-2</v>
      </c>
      <c r="S26" s="32">
        <v>116297</v>
      </c>
      <c r="T26" s="87">
        <v>4.5440674555496295E-2</v>
      </c>
      <c r="U26" s="32">
        <v>81379</v>
      </c>
      <c r="V26" s="87">
        <v>3.1797180104832741E-2</v>
      </c>
      <c r="W26" s="32">
        <v>190074</v>
      </c>
      <c r="X26" s="87">
        <v>7.426752861605547E-2</v>
      </c>
      <c r="Y26" s="32">
        <v>112688</v>
      </c>
      <c r="Z26" s="87">
        <v>4.4030531607090181E-2</v>
      </c>
      <c r="AA26" s="32">
        <v>233</v>
      </c>
      <c r="AB26" s="87">
        <v>9.10399853085689E-5</v>
      </c>
    </row>
    <row r="27" spans="1:28">
      <c r="A27" s="1">
        <v>2013</v>
      </c>
      <c r="B27" s="32">
        <v>2629507</v>
      </c>
      <c r="C27" s="1">
        <v>515011</v>
      </c>
      <c r="D27" s="87">
        <v>0.19585838714253281</v>
      </c>
      <c r="E27" s="65">
        <v>2100</v>
      </c>
      <c r="F27" s="87">
        <v>7.9862879239340307E-4</v>
      </c>
      <c r="G27" s="65">
        <v>388045</v>
      </c>
      <c r="H27" s="87">
        <v>0.14757329035442765</v>
      </c>
      <c r="I27" s="65">
        <v>10930</v>
      </c>
      <c r="J27" s="87">
        <v>4.1566727146951877E-3</v>
      </c>
      <c r="K27" s="65">
        <v>137154</v>
      </c>
      <c r="L27" s="87">
        <v>5.2159587329488E-2</v>
      </c>
      <c r="M27" s="65">
        <v>785589</v>
      </c>
      <c r="N27" s="87">
        <v>0.29875904494644812</v>
      </c>
      <c r="O27" s="65">
        <v>104048</v>
      </c>
      <c r="P27" s="87">
        <v>3.9569394567118478E-2</v>
      </c>
      <c r="Q27" s="65">
        <v>155674</v>
      </c>
      <c r="R27" s="87">
        <v>5.9202732679547912E-2</v>
      </c>
      <c r="S27" s="65">
        <v>125084</v>
      </c>
      <c r="T27" s="87">
        <v>4.7569373270350677E-2</v>
      </c>
      <c r="U27" s="65">
        <v>85973</v>
      </c>
      <c r="V27" s="87">
        <v>3.2695482461160968E-2</v>
      </c>
      <c r="W27" s="65">
        <v>201873</v>
      </c>
      <c r="X27" s="87">
        <v>7.6772185812777838E-2</v>
      </c>
      <c r="Y27" s="65">
        <v>116910</v>
      </c>
      <c r="Z27" s="87">
        <v>4.4460805770815591E-2</v>
      </c>
      <c r="AA27" s="65">
        <v>1116</v>
      </c>
      <c r="AB27" s="87">
        <v>4.2441415824335133E-4</v>
      </c>
    </row>
    <row r="28" spans="1:28" ht="15" thickBot="1">
      <c r="A28" s="5">
        <v>2014</v>
      </c>
      <c r="B28" s="34">
        <v>2644082</v>
      </c>
      <c r="C28" s="5">
        <v>496147</v>
      </c>
      <c r="D28" s="89">
        <v>0.1876443317567307</v>
      </c>
      <c r="E28" s="67">
        <v>1774</v>
      </c>
      <c r="F28" s="89">
        <v>6.709322933252448E-4</v>
      </c>
      <c r="G28" s="67">
        <v>396656</v>
      </c>
      <c r="H28" s="89">
        <v>0.15001652747532035</v>
      </c>
      <c r="I28" s="67">
        <v>14066</v>
      </c>
      <c r="J28" s="89">
        <v>5.3198047564334237E-3</v>
      </c>
      <c r="K28" s="67">
        <v>141714</v>
      </c>
      <c r="L28" s="89">
        <v>5.3596673628125001E-2</v>
      </c>
      <c r="M28" s="67">
        <v>806840</v>
      </c>
      <c r="N28" s="89">
        <v>0.30514938644111644</v>
      </c>
      <c r="O28" s="67">
        <v>112483</v>
      </c>
      <c r="P28" s="89">
        <v>4.2541418912121487E-2</v>
      </c>
      <c r="Q28" s="67">
        <v>139254</v>
      </c>
      <c r="R28" s="89">
        <v>5.2666294010548842E-2</v>
      </c>
      <c r="S28" s="67">
        <v>126191</v>
      </c>
      <c r="T28" s="89">
        <v>4.7725826959980816E-2</v>
      </c>
      <c r="U28" s="67">
        <v>81999</v>
      </c>
      <c r="V28" s="89">
        <v>3.1012275716108654E-2</v>
      </c>
      <c r="W28" s="67">
        <v>202597</v>
      </c>
      <c r="X28" s="89">
        <v>7.662281275694173E-2</v>
      </c>
      <c r="Y28" s="67">
        <v>123886</v>
      </c>
      <c r="Z28" s="89">
        <v>4.685406882237389E-2</v>
      </c>
      <c r="AA28" s="67">
        <v>475</v>
      </c>
      <c r="AB28" s="89">
        <v>1.7964647087344491E-4</v>
      </c>
    </row>
    <row r="29" spans="1:28" ht="15" thickTop="1">
      <c r="A29" s="22" t="s">
        <v>130</v>
      </c>
      <c r="B29" s="3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87"/>
      <c r="X29" s="87"/>
      <c r="Y29" s="1"/>
      <c r="Z29" s="1"/>
      <c r="AA29" s="1"/>
    </row>
    <row r="31" spans="1:28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</row>
    <row r="32" spans="1:28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</row>
    <row r="33" spans="2:28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</row>
    <row r="34" spans="2:28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</row>
  </sheetData>
  <mergeCells count="15">
    <mergeCell ref="I3:J3"/>
    <mergeCell ref="A3:A4"/>
    <mergeCell ref="B3:B4"/>
    <mergeCell ref="C3:D3"/>
    <mergeCell ref="E3:F3"/>
    <mergeCell ref="G3:H3"/>
    <mergeCell ref="W3:X3"/>
    <mergeCell ref="Y3:Z3"/>
    <mergeCell ref="AA3:AB3"/>
    <mergeCell ref="K3:L3"/>
    <mergeCell ref="M3:N3"/>
    <mergeCell ref="O3:P3"/>
    <mergeCell ref="Q3:R3"/>
    <mergeCell ref="S3:T3"/>
    <mergeCell ref="U3:V3"/>
  </mergeCells>
  <hyperlinks>
    <hyperlink ref="K1" location="Índice!A1" display="Volver al índice" xr:uid="{7EA53083-5453-426E-B594-C3053CE770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379F-1B02-4938-96B8-C11E3845EFD6}">
  <sheetPr>
    <tabColor rgb="FF29C5D1"/>
  </sheetPr>
  <dimension ref="A1:N53"/>
  <sheetViews>
    <sheetView workbookViewId="0"/>
  </sheetViews>
  <sheetFormatPr defaultColWidth="11.42578125" defaultRowHeight="14.45"/>
  <cols>
    <col min="1" max="1" width="10.85546875" style="1"/>
    <col min="2" max="2" width="12.28515625" customWidth="1"/>
    <col min="3" max="3" width="14" customWidth="1"/>
    <col min="14" max="14" width="13.42578125" bestFit="1" customWidth="1"/>
  </cols>
  <sheetData>
    <row r="1" spans="1:14" ht="21">
      <c r="A1" s="58" t="s">
        <v>60</v>
      </c>
      <c r="B1" s="9"/>
      <c r="C1" s="9"/>
      <c r="D1" s="9"/>
      <c r="E1" s="9"/>
      <c r="F1" s="9"/>
      <c r="N1" s="52" t="s">
        <v>61</v>
      </c>
    </row>
    <row r="2" spans="1:14" ht="15.95" thickBot="1">
      <c r="A2" s="3" t="s">
        <v>62</v>
      </c>
      <c r="B2" s="2"/>
      <c r="C2" s="2"/>
      <c r="D2" s="2"/>
      <c r="E2" s="2"/>
      <c r="F2" s="2"/>
    </row>
    <row r="3" spans="1:14" ht="15" thickTop="1">
      <c r="A3" s="7" t="s">
        <v>63</v>
      </c>
      <c r="B3" s="8" t="s">
        <v>64</v>
      </c>
      <c r="C3" s="8" t="s">
        <v>65</v>
      </c>
    </row>
    <row r="4" spans="1:14">
      <c r="A4" s="1">
        <v>1966</v>
      </c>
      <c r="B4" s="4">
        <v>5.8346502547525319</v>
      </c>
      <c r="C4" s="4">
        <v>6.5000000000002416</v>
      </c>
    </row>
    <row r="5" spans="1:14">
      <c r="A5" s="1">
        <v>1967</v>
      </c>
      <c r="B5" s="4">
        <v>4.3937497391395794</v>
      </c>
      <c r="C5" s="4">
        <v>2.5000000000000284</v>
      </c>
    </row>
    <row r="6" spans="1:14">
      <c r="A6" s="1">
        <v>1968</v>
      </c>
      <c r="B6" s="4">
        <v>6.0708931206677761</v>
      </c>
      <c r="C6" s="4">
        <v>4.7999999999997414</v>
      </c>
    </row>
    <row r="7" spans="1:14">
      <c r="A7" s="1">
        <v>1968</v>
      </c>
      <c r="B7" s="4">
        <v>5.8681536163267083</v>
      </c>
      <c r="C7" s="4">
        <v>3.1000000000000369</v>
      </c>
    </row>
    <row r="8" spans="1:14">
      <c r="A8" s="1">
        <v>1970</v>
      </c>
      <c r="B8" s="4">
        <v>3.9139636159086564</v>
      </c>
      <c r="C8" s="4">
        <v>3.2068072574544431</v>
      </c>
    </row>
    <row r="9" spans="1:14">
      <c r="A9" s="1">
        <v>1971</v>
      </c>
      <c r="B9" s="4">
        <v>4.0925666987723588</v>
      </c>
      <c r="C9" s="4">
        <v>3.2954767283617628</v>
      </c>
    </row>
    <row r="10" spans="1:14">
      <c r="A10" s="1">
        <v>1972</v>
      </c>
      <c r="B10" s="4">
        <v>5.6101425638006788</v>
      </c>
      <c r="C10" s="4">
        <v>5.2632627761998236</v>
      </c>
    </row>
    <row r="11" spans="1:14">
      <c r="A11" s="1">
        <v>1973</v>
      </c>
      <c r="B11" s="4">
        <v>6.38127698012309</v>
      </c>
      <c r="C11" s="4">
        <v>5.6431248475520306</v>
      </c>
    </row>
    <row r="12" spans="1:14">
      <c r="A12" s="1">
        <v>1974</v>
      </c>
      <c r="B12" s="4">
        <v>1.7029900878580122</v>
      </c>
      <c r="C12" s="4">
        <v>-0.51715456222523004</v>
      </c>
    </row>
    <row r="13" spans="1:14">
      <c r="A13" s="1">
        <v>1975</v>
      </c>
      <c r="B13" s="4">
        <v>0.73990349703585423</v>
      </c>
      <c r="C13" s="4">
        <v>-0.19767853651944733</v>
      </c>
    </row>
    <row r="14" spans="1:14">
      <c r="A14" s="1">
        <v>1976</v>
      </c>
      <c r="B14" s="4">
        <v>5.1544197486909979</v>
      </c>
      <c r="C14" s="4">
        <v>5.3860900507554703</v>
      </c>
    </row>
    <row r="15" spans="1:14">
      <c r="A15" s="1">
        <v>1977</v>
      </c>
      <c r="B15" s="4">
        <v>3.9674298220620159</v>
      </c>
      <c r="C15" s="4">
        <v>4.6085974065317856</v>
      </c>
    </row>
    <row r="16" spans="1:14">
      <c r="A16" s="1">
        <v>1978</v>
      </c>
      <c r="B16" s="4">
        <v>4.2440336171645612</v>
      </c>
      <c r="C16" s="4">
        <v>5.5616849289446009</v>
      </c>
    </row>
    <row r="17" spans="1:3">
      <c r="A17" s="1">
        <v>1979</v>
      </c>
      <c r="B17" s="4">
        <v>4.0770301804332121</v>
      </c>
      <c r="C17" s="4">
        <v>3.1756907501206086</v>
      </c>
    </row>
    <row r="18" spans="1:3">
      <c r="A18" s="1">
        <v>1980</v>
      </c>
      <c r="B18" s="4">
        <v>1.7535167255284421</v>
      </c>
      <c r="C18" s="4">
        <v>-0.24459622520808466</v>
      </c>
    </row>
    <row r="19" spans="1:3">
      <c r="A19" s="1">
        <v>1981</v>
      </c>
      <c r="B19" s="4">
        <v>2.0637185481566576</v>
      </c>
      <c r="C19" s="4">
        <v>2.5944703882315139</v>
      </c>
    </row>
    <row r="20" spans="1:3">
      <c r="A20" s="1">
        <v>1982</v>
      </c>
      <c r="B20" s="4">
        <v>0.44365575808747337</v>
      </c>
      <c r="C20" s="4">
        <v>-1.9108910680485565</v>
      </c>
    </row>
    <row r="21" spans="1:3">
      <c r="A21" s="1">
        <v>1983</v>
      </c>
      <c r="B21" s="4">
        <v>2.6754853025875605</v>
      </c>
      <c r="C21" s="4">
        <v>4.6324571812048418</v>
      </c>
    </row>
    <row r="22" spans="1:3">
      <c r="A22" s="1">
        <v>1984</v>
      </c>
      <c r="B22" s="4">
        <v>4.5864697697690673</v>
      </c>
      <c r="C22" s="4">
        <v>7.2590869593605873</v>
      </c>
    </row>
    <row r="23" spans="1:3">
      <c r="A23" s="1">
        <v>1985</v>
      </c>
      <c r="B23" s="4">
        <v>3.8147714388823175</v>
      </c>
      <c r="C23" s="4">
        <v>4.2387375208391376</v>
      </c>
    </row>
    <row r="24" spans="1:3">
      <c r="A24" s="1">
        <v>1986</v>
      </c>
      <c r="B24" s="4">
        <v>3.1836276463303932</v>
      </c>
      <c r="C24" s="4">
        <v>3.5116144990922038</v>
      </c>
    </row>
    <row r="25" spans="1:3">
      <c r="A25" s="1">
        <v>1987</v>
      </c>
      <c r="B25" s="4">
        <v>3.6179929242480426</v>
      </c>
      <c r="C25" s="4">
        <v>3.4617476918500785</v>
      </c>
    </row>
    <row r="26" spans="1:3">
      <c r="A26" s="1">
        <v>1988</v>
      </c>
      <c r="B26" s="4">
        <v>4.7028779245250689</v>
      </c>
      <c r="C26" s="4">
        <v>4.2039719794129553</v>
      </c>
    </row>
    <row r="27" spans="1:3">
      <c r="A27" s="1">
        <v>1989</v>
      </c>
      <c r="B27" s="4">
        <v>3.8078837918433805</v>
      </c>
      <c r="C27" s="4">
        <v>3.6805240330471491</v>
      </c>
    </row>
    <row r="28" spans="1:3">
      <c r="A28" s="1">
        <v>1990</v>
      </c>
      <c r="B28" s="4">
        <v>2.991004525659946</v>
      </c>
      <c r="C28" s="4">
        <v>1.9193702974254876</v>
      </c>
    </row>
    <row r="29" spans="1:3">
      <c r="A29" s="1">
        <v>1991</v>
      </c>
      <c r="B29" s="4">
        <v>1.4042018290021616</v>
      </c>
      <c r="C29" s="4">
        <v>-7.4084530712397623E-2</v>
      </c>
    </row>
    <row r="30" spans="1:3">
      <c r="A30" s="1">
        <v>1992</v>
      </c>
      <c r="B30" s="4">
        <v>1.9238218096307378</v>
      </c>
      <c r="C30" s="4">
        <v>3.5553961476675795</v>
      </c>
    </row>
    <row r="31" spans="1:3">
      <c r="A31" s="1">
        <v>1993</v>
      </c>
      <c r="B31" s="4">
        <v>1.6396583167133372</v>
      </c>
      <c r="C31" s="4">
        <v>2.7458567189227523</v>
      </c>
    </row>
    <row r="32" spans="1:3">
      <c r="A32" s="1">
        <v>1994</v>
      </c>
      <c r="B32" s="4">
        <v>3.1137561373456748</v>
      </c>
      <c r="C32" s="4">
        <v>4.037643424864811</v>
      </c>
    </row>
    <row r="33" spans="1:3">
      <c r="A33" s="1">
        <v>1995</v>
      </c>
      <c r="B33" s="4">
        <v>3.0358575530184453</v>
      </c>
      <c r="C33" s="4">
        <v>2.7189757887819326</v>
      </c>
    </row>
    <row r="34" spans="1:3">
      <c r="A34" s="1">
        <v>1996</v>
      </c>
      <c r="B34" s="4">
        <v>3.3023072235557294</v>
      </c>
      <c r="C34" s="4">
        <v>3.7958812294258735</v>
      </c>
    </row>
    <row r="35" spans="1:3">
      <c r="A35" s="1">
        <v>1997</v>
      </c>
      <c r="B35" s="4">
        <v>3.7062390030569361</v>
      </c>
      <c r="C35" s="4">
        <v>4.4870264931673063</v>
      </c>
    </row>
    <row r="36" spans="1:3">
      <c r="A36" s="1">
        <v>1998</v>
      </c>
      <c r="B36" s="4">
        <v>2.5600188195680857</v>
      </c>
      <c r="C36" s="4">
        <v>4.4499109632840401</v>
      </c>
    </row>
    <row r="37" spans="1:3">
      <c r="A37" s="1">
        <v>1999</v>
      </c>
      <c r="B37" s="4">
        <v>3.3653258739070111</v>
      </c>
      <c r="C37" s="4">
        <v>4.685199608398662</v>
      </c>
    </row>
    <row r="38" spans="1:3">
      <c r="A38" s="1">
        <v>2000</v>
      </c>
      <c r="B38" s="4">
        <v>4.2664745233252432</v>
      </c>
      <c r="C38" s="4">
        <v>4.0921764488106618</v>
      </c>
    </row>
    <row r="39" spans="1:3">
      <c r="A39" s="1">
        <v>2001</v>
      </c>
      <c r="B39" s="4">
        <v>1.8344344495879312</v>
      </c>
      <c r="C39" s="4">
        <v>0.97598183393212423</v>
      </c>
    </row>
    <row r="40" spans="1:3">
      <c r="A40" s="1">
        <v>2002</v>
      </c>
      <c r="B40" s="4">
        <v>2.0845783864745613</v>
      </c>
      <c r="C40" s="4">
        <v>1.7861276874555188</v>
      </c>
    </row>
    <row r="41" spans="1:3">
      <c r="A41" s="1">
        <v>2003</v>
      </c>
      <c r="B41" s="4">
        <v>2.761080014288126</v>
      </c>
      <c r="C41" s="4">
        <v>2.8067759564809336</v>
      </c>
    </row>
    <row r="42" spans="1:3">
      <c r="A42" s="1">
        <v>2004</v>
      </c>
      <c r="B42" s="4">
        <v>4.1466002257589878</v>
      </c>
      <c r="C42" s="4">
        <v>3.7857428496944436</v>
      </c>
    </row>
    <row r="43" spans="1:3">
      <c r="A43" s="1">
        <v>2005</v>
      </c>
      <c r="B43" s="4">
        <v>3.5880794139401075</v>
      </c>
      <c r="C43" s="4">
        <v>3.3452160633487722</v>
      </c>
    </row>
    <row r="44" spans="1:3">
      <c r="A44" s="1">
        <v>2006</v>
      </c>
      <c r="B44" s="4">
        <v>4.0868387486986393</v>
      </c>
      <c r="C44" s="4">
        <v>2.6666258261220008</v>
      </c>
    </row>
    <row r="45" spans="1:3">
      <c r="A45" s="1">
        <v>2007</v>
      </c>
      <c r="B45" s="4">
        <v>3.9418444938774826</v>
      </c>
      <c r="C45" s="4">
        <v>1.7785702396528933</v>
      </c>
    </row>
    <row r="46" spans="1:3">
      <c r="A46" s="1">
        <v>2008</v>
      </c>
      <c r="B46" s="4">
        <v>1.4549155549576085</v>
      </c>
      <c r="C46" s="4">
        <v>-0.29162145869395317</v>
      </c>
    </row>
    <row r="47" spans="1:3">
      <c r="A47" s="1">
        <v>2009</v>
      </c>
      <c r="B47" s="4">
        <v>-2.0643838503111738</v>
      </c>
      <c r="C47" s="4">
        <v>-2.7755295741680754</v>
      </c>
    </row>
    <row r="48" spans="1:3">
      <c r="A48" s="1">
        <v>2010</v>
      </c>
      <c r="B48" s="4">
        <v>4.0788712603198007</v>
      </c>
      <c r="C48" s="4">
        <v>2.5319206161631485</v>
      </c>
    </row>
    <row r="49" spans="1:3">
      <c r="A49" s="1">
        <v>2011</v>
      </c>
      <c r="B49" s="4">
        <v>2.847435556084605</v>
      </c>
      <c r="C49" s="4">
        <v>1.6014546724713909</v>
      </c>
    </row>
    <row r="50" spans="1:3">
      <c r="A50" s="1">
        <v>2012</v>
      </c>
      <c r="B50" s="4">
        <v>2.2569211119172365</v>
      </c>
      <c r="C50" s="4">
        <v>2.3210844597760598</v>
      </c>
    </row>
    <row r="51" spans="1:3">
      <c r="A51" s="1">
        <v>2013</v>
      </c>
      <c r="B51" s="4">
        <v>2.3622118336017053</v>
      </c>
      <c r="C51" s="4">
        <v>2.2193080253357493</v>
      </c>
    </row>
    <row r="52" spans="1:3" ht="15" thickBot="1">
      <c r="A52" s="5">
        <v>2014</v>
      </c>
      <c r="B52" s="6">
        <v>2.491769216874772</v>
      </c>
      <c r="C52" s="6">
        <v>2.388199999999685</v>
      </c>
    </row>
    <row r="53" spans="1:3" ht="15" thickTop="1">
      <c r="A53" t="s">
        <v>66</v>
      </c>
    </row>
  </sheetData>
  <hyperlinks>
    <hyperlink ref="N1" location="Índice!A1" display="Volver al índice" xr:uid="{63512E4C-CB6D-4118-82AA-E06EC31CB0B3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56CE7-B7C4-4D9C-80E6-BFF9EDB1709F}">
  <sheetPr>
    <tabColor rgb="FF40A682"/>
  </sheetPr>
  <dimension ref="A1:J15"/>
  <sheetViews>
    <sheetView workbookViewId="0">
      <selection activeCell="J1" sqref="J1"/>
    </sheetView>
  </sheetViews>
  <sheetFormatPr defaultColWidth="11.42578125" defaultRowHeight="14.45"/>
  <cols>
    <col min="1" max="1" width="22.140625" style="29" customWidth="1"/>
    <col min="2" max="7" width="15.5703125" style="29" customWidth="1"/>
    <col min="8" max="8" width="26.140625" style="29" bestFit="1" customWidth="1"/>
    <col min="9" max="9" width="17.42578125" style="29" bestFit="1" customWidth="1"/>
    <col min="10" max="10" width="13.42578125" style="29" bestFit="1" customWidth="1"/>
    <col min="11" max="16384" width="11.42578125" style="29"/>
  </cols>
  <sheetData>
    <row r="1" spans="1:10" ht="21" customHeight="1" thickBot="1">
      <c r="A1" s="59" t="s">
        <v>131</v>
      </c>
      <c r="B1" s="59"/>
      <c r="C1" s="59"/>
      <c r="D1" s="59"/>
      <c r="E1" s="59"/>
      <c r="F1" s="59"/>
      <c r="G1" s="59"/>
      <c r="J1" s="52" t="s">
        <v>61</v>
      </c>
    </row>
    <row r="2" spans="1:10" ht="29.45" thickTop="1">
      <c r="A2" s="85" t="s">
        <v>132</v>
      </c>
      <c r="B2" s="85">
        <v>1995</v>
      </c>
      <c r="C2" s="85">
        <v>2004</v>
      </c>
      <c r="D2" s="85">
        <v>2005</v>
      </c>
      <c r="E2" s="85">
        <v>2014</v>
      </c>
      <c r="F2" s="86" t="s">
        <v>133</v>
      </c>
      <c r="G2" s="86" t="s">
        <v>134</v>
      </c>
    </row>
    <row r="3" spans="1:10">
      <c r="A3" s="93" t="s">
        <v>135</v>
      </c>
      <c r="B3" s="94">
        <v>533587</v>
      </c>
      <c r="C3" s="94">
        <v>484956</v>
      </c>
      <c r="D3" s="94">
        <v>520530</v>
      </c>
      <c r="E3" s="94">
        <v>497921</v>
      </c>
      <c r="F3" s="94">
        <f>E3-B3</f>
        <v>-35666</v>
      </c>
      <c r="G3" s="95">
        <f>(E3-B3)/B3</f>
        <v>-6.6841958293586606E-2</v>
      </c>
    </row>
    <row r="4" spans="1:10">
      <c r="A4" s="93" t="s">
        <v>136</v>
      </c>
      <c r="B4" s="94">
        <v>380700</v>
      </c>
      <c r="C4" s="94">
        <v>423418</v>
      </c>
      <c r="D4" s="94">
        <v>418875</v>
      </c>
      <c r="E4" s="94">
        <v>396656</v>
      </c>
      <c r="F4" s="94">
        <f t="shared" ref="F4:F10" si="0">E4-B4</f>
        <v>15956</v>
      </c>
      <c r="G4" s="95">
        <f t="shared" ref="G4:G10" si="1">(E4-B4)/B4</f>
        <v>4.1912266876805881E-2</v>
      </c>
    </row>
    <row r="5" spans="1:10">
      <c r="A5" s="93" t="s">
        <v>137</v>
      </c>
      <c r="B5" s="94">
        <v>7439</v>
      </c>
      <c r="C5" s="94">
        <v>10319</v>
      </c>
      <c r="D5" s="94">
        <v>7315</v>
      </c>
      <c r="E5" s="94">
        <v>14066</v>
      </c>
      <c r="F5" s="94">
        <f t="shared" si="0"/>
        <v>6627</v>
      </c>
      <c r="G5" s="95">
        <f t="shared" si="1"/>
        <v>0.89084554375588121</v>
      </c>
    </row>
    <row r="6" spans="1:10">
      <c r="A6" s="93" t="s">
        <v>118</v>
      </c>
      <c r="B6" s="94">
        <v>129878</v>
      </c>
      <c r="C6" s="94">
        <v>162755</v>
      </c>
      <c r="D6" s="94">
        <v>146811</v>
      </c>
      <c r="E6" s="94">
        <v>141714</v>
      </c>
      <c r="F6" s="94">
        <f t="shared" si="0"/>
        <v>11836</v>
      </c>
      <c r="G6" s="95">
        <f t="shared" si="1"/>
        <v>9.1131677420348334E-2</v>
      </c>
    </row>
    <row r="7" spans="1:10">
      <c r="A7" s="93" t="s">
        <v>138</v>
      </c>
      <c r="B7" s="94">
        <v>399305</v>
      </c>
      <c r="C7" s="94">
        <v>739510</v>
      </c>
      <c r="D7" s="94">
        <v>764873</v>
      </c>
      <c r="E7" s="94">
        <v>806840</v>
      </c>
      <c r="F7" s="94">
        <f t="shared" si="0"/>
        <v>407535</v>
      </c>
      <c r="G7" s="95">
        <f t="shared" si="1"/>
        <v>1.0206108112846071</v>
      </c>
    </row>
    <row r="8" spans="1:10">
      <c r="A8" s="93" t="s">
        <v>139</v>
      </c>
      <c r="B8" s="94">
        <v>81747</v>
      </c>
      <c r="C8" s="94">
        <v>125805</v>
      </c>
      <c r="D8" s="94">
        <v>120868</v>
      </c>
      <c r="E8" s="94">
        <v>112483</v>
      </c>
      <c r="F8" s="94">
        <f t="shared" si="0"/>
        <v>30736</v>
      </c>
      <c r="G8" s="95">
        <f t="shared" si="1"/>
        <v>0.37598933294188164</v>
      </c>
    </row>
    <row r="9" spans="1:10">
      <c r="A9" s="93" t="s">
        <v>140</v>
      </c>
      <c r="B9" s="94">
        <v>26174</v>
      </c>
      <c r="C9" s="94">
        <v>103103</v>
      </c>
      <c r="D9" s="94">
        <v>122790</v>
      </c>
      <c r="E9" s="94">
        <v>139254</v>
      </c>
      <c r="F9" s="94">
        <f t="shared" si="0"/>
        <v>113080</v>
      </c>
      <c r="G9" s="95">
        <f t="shared" si="1"/>
        <v>4.3203178726980971</v>
      </c>
    </row>
    <row r="10" spans="1:10" ht="15" thickBot="1">
      <c r="A10" s="96" t="s">
        <v>141</v>
      </c>
      <c r="B10" s="97">
        <v>414187</v>
      </c>
      <c r="C10" s="97">
        <v>377325</v>
      </c>
      <c r="D10" s="97">
        <v>388749</v>
      </c>
      <c r="E10" s="97">
        <v>408482</v>
      </c>
      <c r="F10" s="97">
        <f t="shared" si="0"/>
        <v>-5705</v>
      </c>
      <c r="G10" s="98">
        <f t="shared" si="1"/>
        <v>-1.3773971660143849E-2</v>
      </c>
    </row>
    <row r="11" spans="1:10" ht="15" thickTop="1">
      <c r="A11" s="15" t="s">
        <v>142</v>
      </c>
    </row>
    <row r="12" spans="1:10">
      <c r="A12" s="28" t="s">
        <v>143</v>
      </c>
      <c r="B12" s="28"/>
      <c r="C12" s="28"/>
      <c r="D12" s="28"/>
      <c r="E12" s="28"/>
      <c r="F12" s="28"/>
      <c r="G12" s="28"/>
    </row>
    <row r="13" spans="1:10">
      <c r="A13" s="28" t="s">
        <v>144</v>
      </c>
      <c r="B13" s="28"/>
      <c r="C13" s="28"/>
      <c r="D13" s="28"/>
      <c r="E13" s="28"/>
      <c r="F13" s="28"/>
      <c r="G13" s="28"/>
    </row>
    <row r="14" spans="1:10">
      <c r="A14" s="28" t="s">
        <v>145</v>
      </c>
      <c r="B14" s="28"/>
      <c r="C14" s="28"/>
      <c r="D14" s="28"/>
      <c r="E14" s="28"/>
      <c r="F14" s="28"/>
      <c r="G14" s="28"/>
    </row>
    <row r="15" spans="1:10">
      <c r="A15" s="29" t="s">
        <v>146</v>
      </c>
      <c r="B15" s="91"/>
      <c r="C15" s="91"/>
      <c r="D15" s="91"/>
      <c r="E15" s="91"/>
      <c r="F15" s="91"/>
      <c r="G15" s="91"/>
    </row>
  </sheetData>
  <hyperlinks>
    <hyperlink ref="J1" location="Índice!A1" display="Volver al índice" xr:uid="{960892BE-9970-408A-8007-9EBD9333902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77845-217E-4126-9E48-6B3C9A2C2B94}">
  <sheetPr>
    <tabColor rgb="FF40A682"/>
  </sheetPr>
  <dimension ref="A1:P28"/>
  <sheetViews>
    <sheetView workbookViewId="0"/>
  </sheetViews>
  <sheetFormatPr defaultColWidth="11.42578125" defaultRowHeight="14.45"/>
  <cols>
    <col min="2" max="2" width="11.42578125" style="1"/>
    <col min="3" max="13" width="16.140625" customWidth="1"/>
  </cols>
  <sheetData>
    <row r="1" spans="1:16" ht="21">
      <c r="A1" s="58" t="s">
        <v>147</v>
      </c>
      <c r="K1" s="52" t="s">
        <v>61</v>
      </c>
    </row>
    <row r="2" spans="1:16" ht="15.95" thickBot="1">
      <c r="A2" s="57" t="s">
        <v>148</v>
      </c>
    </row>
    <row r="3" spans="1:16" ht="21.95" customHeight="1" thickTop="1">
      <c r="A3" s="239" t="s">
        <v>149</v>
      </c>
      <c r="B3" s="239" t="s">
        <v>150</v>
      </c>
      <c r="C3" s="239" t="s">
        <v>151</v>
      </c>
      <c r="D3" s="239" t="s">
        <v>152</v>
      </c>
      <c r="E3" s="239" t="s">
        <v>153</v>
      </c>
      <c r="F3" s="239" t="s">
        <v>118</v>
      </c>
      <c r="G3" s="239" t="s">
        <v>154</v>
      </c>
      <c r="H3" s="239" t="s">
        <v>155</v>
      </c>
      <c r="I3" s="239" t="s">
        <v>156</v>
      </c>
      <c r="J3" s="239" t="s">
        <v>157</v>
      </c>
      <c r="K3" s="239" t="s">
        <v>158</v>
      </c>
      <c r="L3" s="239" t="s">
        <v>123</v>
      </c>
      <c r="M3" s="239" t="s">
        <v>159</v>
      </c>
      <c r="O3" s="99"/>
    </row>
    <row r="4" spans="1:16" ht="21.95" customHeight="1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O4" s="99"/>
      <c r="P4" s="88"/>
    </row>
    <row r="5" spans="1:16" ht="17.45">
      <c r="A5" s="237">
        <v>1992</v>
      </c>
      <c r="B5" s="38" t="s">
        <v>160</v>
      </c>
      <c r="C5" s="104">
        <v>0.83</v>
      </c>
      <c r="D5" s="104">
        <v>0.62</v>
      </c>
      <c r="E5" s="104">
        <v>1</v>
      </c>
      <c r="F5" s="104">
        <v>0.99</v>
      </c>
      <c r="G5" s="104">
        <v>0.57999999999999996</v>
      </c>
      <c r="H5" s="104">
        <v>0.95</v>
      </c>
      <c r="I5" s="104">
        <v>0.49</v>
      </c>
      <c r="J5" s="104">
        <v>0.38</v>
      </c>
      <c r="K5" s="38" t="s">
        <v>161</v>
      </c>
      <c r="L5" s="38" t="s">
        <v>161</v>
      </c>
      <c r="M5" s="38" t="s">
        <v>161</v>
      </c>
      <c r="P5" s="99"/>
    </row>
    <row r="6" spans="1:16" ht="17.45">
      <c r="A6" s="237"/>
      <c r="B6" s="40" t="s">
        <v>162</v>
      </c>
      <c r="C6" s="100">
        <v>0.17</v>
      </c>
      <c r="D6" s="100">
        <v>0.38</v>
      </c>
      <c r="E6" s="100">
        <v>0</v>
      </c>
      <c r="F6" s="100">
        <v>0.01</v>
      </c>
      <c r="G6" s="100">
        <v>0.5</v>
      </c>
      <c r="H6" s="100">
        <v>0.05</v>
      </c>
      <c r="I6" s="100">
        <v>0.51</v>
      </c>
      <c r="J6" s="100">
        <v>0.62</v>
      </c>
      <c r="K6" s="40" t="s">
        <v>161</v>
      </c>
      <c r="L6" s="40" t="s">
        <v>161</v>
      </c>
      <c r="M6" s="40" t="s">
        <v>161</v>
      </c>
      <c r="P6" s="99"/>
    </row>
    <row r="7" spans="1:16" ht="17.45">
      <c r="A7" s="237">
        <v>1998</v>
      </c>
      <c r="B7" s="38" t="s">
        <v>160</v>
      </c>
      <c r="C7" s="104">
        <v>0.81</v>
      </c>
      <c r="D7" s="104">
        <v>0.64</v>
      </c>
      <c r="E7" s="104">
        <v>0.52</v>
      </c>
      <c r="F7" s="104">
        <v>0.97</v>
      </c>
      <c r="G7" s="104">
        <v>0.57999999999999996</v>
      </c>
      <c r="H7" s="104">
        <v>0.97</v>
      </c>
      <c r="I7" s="104">
        <v>0.64</v>
      </c>
      <c r="J7" s="104">
        <v>0.39</v>
      </c>
      <c r="K7" s="104">
        <v>0.74</v>
      </c>
      <c r="L7" s="104">
        <v>0.42</v>
      </c>
      <c r="M7" s="104">
        <v>0.01</v>
      </c>
      <c r="P7" s="99"/>
    </row>
    <row r="8" spans="1:16" ht="17.45">
      <c r="A8" s="237"/>
      <c r="B8" s="40" t="s">
        <v>162</v>
      </c>
      <c r="C8" s="100">
        <v>0.19</v>
      </c>
      <c r="D8" s="100">
        <v>0.36</v>
      </c>
      <c r="E8" s="100">
        <v>0.48</v>
      </c>
      <c r="F8" s="100">
        <v>0.03</v>
      </c>
      <c r="G8" s="100">
        <v>0.42</v>
      </c>
      <c r="H8" s="100">
        <v>0.03</v>
      </c>
      <c r="I8" s="100">
        <v>0.36</v>
      </c>
      <c r="J8" s="100">
        <v>0.61</v>
      </c>
      <c r="K8" s="100">
        <v>0.26</v>
      </c>
      <c r="L8" s="100">
        <v>0.57999999999999996</v>
      </c>
      <c r="M8" s="100">
        <v>0.99</v>
      </c>
      <c r="P8" s="99"/>
    </row>
    <row r="9" spans="1:16" ht="17.45">
      <c r="A9" s="237">
        <v>1999</v>
      </c>
      <c r="B9" s="38" t="s">
        <v>160</v>
      </c>
      <c r="C9" s="104">
        <v>0.88</v>
      </c>
      <c r="D9" s="104">
        <v>0.67</v>
      </c>
      <c r="E9" s="104">
        <v>1</v>
      </c>
      <c r="F9" s="104">
        <v>1</v>
      </c>
      <c r="G9" s="104">
        <v>0.66</v>
      </c>
      <c r="H9" s="104">
        <v>0.97</v>
      </c>
      <c r="I9" s="104">
        <v>0.8</v>
      </c>
      <c r="J9" s="104">
        <v>0.35</v>
      </c>
      <c r="K9" s="104">
        <v>0.7</v>
      </c>
      <c r="L9" s="104">
        <v>0.24</v>
      </c>
      <c r="M9" s="104">
        <v>0.02</v>
      </c>
      <c r="P9" s="99"/>
    </row>
    <row r="10" spans="1:16" ht="17.45">
      <c r="A10" s="237"/>
      <c r="B10" s="40" t="s">
        <v>162</v>
      </c>
      <c r="C10" s="100">
        <v>0.12</v>
      </c>
      <c r="D10" s="100">
        <v>0.33</v>
      </c>
      <c r="E10" s="100">
        <v>0</v>
      </c>
      <c r="F10" s="100">
        <v>0</v>
      </c>
      <c r="G10" s="100">
        <v>0.34</v>
      </c>
      <c r="H10" s="100">
        <v>0.03</v>
      </c>
      <c r="I10" s="100">
        <v>0.2</v>
      </c>
      <c r="J10" s="100">
        <v>0.65</v>
      </c>
      <c r="K10" s="100">
        <v>0.3</v>
      </c>
      <c r="L10" s="100">
        <v>0.76</v>
      </c>
      <c r="M10" s="100">
        <v>0.98</v>
      </c>
      <c r="P10" s="99"/>
    </row>
    <row r="11" spans="1:16" ht="17.45">
      <c r="A11" s="237">
        <v>2002</v>
      </c>
      <c r="B11" s="38" t="s">
        <v>160</v>
      </c>
      <c r="C11" s="104">
        <v>0.95</v>
      </c>
      <c r="D11" s="104">
        <v>0.74</v>
      </c>
      <c r="E11" s="104">
        <v>0.65</v>
      </c>
      <c r="F11" s="104">
        <v>0.99</v>
      </c>
      <c r="G11" s="104">
        <v>0.63</v>
      </c>
      <c r="H11" s="104">
        <v>0.86</v>
      </c>
      <c r="I11" s="104">
        <v>0.69</v>
      </c>
      <c r="J11" s="104">
        <v>0.49</v>
      </c>
      <c r="K11" s="104">
        <v>0.84</v>
      </c>
      <c r="L11" s="104">
        <v>0.4</v>
      </c>
      <c r="M11" s="104">
        <v>7.0000000000000007E-2</v>
      </c>
      <c r="P11" s="99"/>
    </row>
    <row r="12" spans="1:16" ht="17.45">
      <c r="A12" s="237"/>
      <c r="B12" s="40" t="s">
        <v>162</v>
      </c>
      <c r="C12" s="100">
        <v>0.05</v>
      </c>
      <c r="D12" s="100">
        <v>0.26</v>
      </c>
      <c r="E12" s="100">
        <v>0.35</v>
      </c>
      <c r="F12" s="100">
        <v>0.01</v>
      </c>
      <c r="G12" s="100">
        <v>0.37</v>
      </c>
      <c r="H12" s="100">
        <v>0.14000000000000001</v>
      </c>
      <c r="I12" s="100">
        <v>0.31</v>
      </c>
      <c r="J12" s="100">
        <v>0.51</v>
      </c>
      <c r="K12" s="100">
        <v>0.16</v>
      </c>
      <c r="L12" s="100">
        <v>0.6</v>
      </c>
      <c r="M12" s="100">
        <v>0.93</v>
      </c>
      <c r="P12" s="99"/>
    </row>
    <row r="13" spans="1:16" ht="17.45">
      <c r="A13" s="237">
        <v>2003</v>
      </c>
      <c r="B13" s="38" t="s">
        <v>160</v>
      </c>
      <c r="C13" s="104">
        <v>0.89</v>
      </c>
      <c r="D13" s="104">
        <v>0.5</v>
      </c>
      <c r="E13" s="104">
        <v>0.85</v>
      </c>
      <c r="F13" s="104">
        <v>0.97</v>
      </c>
      <c r="G13" s="104">
        <v>0.41</v>
      </c>
      <c r="H13" s="104">
        <v>0.88</v>
      </c>
      <c r="I13" s="104">
        <v>0.63</v>
      </c>
      <c r="J13" s="104">
        <v>0.34</v>
      </c>
      <c r="K13" s="104">
        <v>0.69</v>
      </c>
      <c r="L13" s="104">
        <v>0.39</v>
      </c>
      <c r="M13" s="104">
        <v>0.08</v>
      </c>
      <c r="P13" s="99"/>
    </row>
    <row r="14" spans="1:16" ht="17.45">
      <c r="A14" s="237"/>
      <c r="B14" s="40" t="s">
        <v>162</v>
      </c>
      <c r="C14" s="100">
        <v>0.11</v>
      </c>
      <c r="D14" s="100">
        <v>0.5</v>
      </c>
      <c r="E14" s="100">
        <v>0.15</v>
      </c>
      <c r="F14" s="100">
        <v>0.03</v>
      </c>
      <c r="G14" s="100">
        <v>0.59</v>
      </c>
      <c r="H14" s="100">
        <v>0.12</v>
      </c>
      <c r="I14" s="100">
        <v>0.37</v>
      </c>
      <c r="J14" s="100">
        <v>0.66</v>
      </c>
      <c r="K14" s="100">
        <v>0.31</v>
      </c>
      <c r="L14" s="100">
        <v>0.61</v>
      </c>
      <c r="M14" s="100">
        <v>0.92</v>
      </c>
      <c r="P14" s="99"/>
    </row>
    <row r="15" spans="1:16" ht="17.45">
      <c r="A15" s="237">
        <v>2004</v>
      </c>
      <c r="B15" s="38" t="s">
        <v>160</v>
      </c>
      <c r="C15" s="104">
        <v>0.92</v>
      </c>
      <c r="D15" s="104">
        <v>0.5</v>
      </c>
      <c r="E15" s="104">
        <v>0.83</v>
      </c>
      <c r="F15" s="104">
        <v>0.96</v>
      </c>
      <c r="G15" s="104">
        <v>0.41</v>
      </c>
      <c r="H15" s="104">
        <v>0.88</v>
      </c>
      <c r="I15" s="104">
        <v>0.69</v>
      </c>
      <c r="J15" s="104">
        <v>0.4</v>
      </c>
      <c r="K15" s="104">
        <v>0.71</v>
      </c>
      <c r="L15" s="104">
        <v>0.34</v>
      </c>
      <c r="M15" s="104">
        <v>7.0000000000000007E-2</v>
      </c>
      <c r="P15" s="99"/>
    </row>
    <row r="16" spans="1:16" ht="17.45">
      <c r="A16" s="237"/>
      <c r="B16" s="40" t="s">
        <v>162</v>
      </c>
      <c r="C16" s="100">
        <v>0.08</v>
      </c>
      <c r="D16" s="100">
        <v>0.5</v>
      </c>
      <c r="E16" s="100">
        <v>0.17</v>
      </c>
      <c r="F16" s="100">
        <v>0.04</v>
      </c>
      <c r="G16" s="100">
        <v>0.59</v>
      </c>
      <c r="H16" s="100">
        <v>0.12</v>
      </c>
      <c r="I16" s="100">
        <v>0.31</v>
      </c>
      <c r="J16" s="100">
        <v>0.6</v>
      </c>
      <c r="K16" s="100">
        <v>0.28999999999999998</v>
      </c>
      <c r="L16" s="100">
        <v>0.66</v>
      </c>
      <c r="M16" s="100">
        <v>0.93</v>
      </c>
      <c r="P16" s="101"/>
    </row>
    <row r="17" spans="1:16">
      <c r="A17" s="237">
        <v>2014</v>
      </c>
      <c r="B17" s="38" t="s">
        <v>160</v>
      </c>
      <c r="C17" s="105">
        <v>0.90776247637677465</v>
      </c>
      <c r="D17" s="105">
        <v>0.50134625468920169</v>
      </c>
      <c r="E17" s="105">
        <v>0.84025309256362857</v>
      </c>
      <c r="F17" s="105">
        <v>0.98077818705279651</v>
      </c>
      <c r="G17" s="105">
        <v>0.40049080362897227</v>
      </c>
      <c r="H17" s="105">
        <v>0.87206066694522733</v>
      </c>
      <c r="I17" s="105">
        <v>0.69495310727160442</v>
      </c>
      <c r="J17" s="105">
        <v>0.3614136857863221</v>
      </c>
      <c r="K17" s="105">
        <v>0.71448043045859055</v>
      </c>
      <c r="L17" s="105">
        <v>0.36632154050659155</v>
      </c>
      <c r="M17" s="105">
        <v>6.5721711896420898E-2</v>
      </c>
      <c r="N17" s="102"/>
      <c r="O17" s="102"/>
    </row>
    <row r="18" spans="1:16" ht="15" thickBot="1">
      <c r="A18" s="238"/>
      <c r="B18" s="70" t="s">
        <v>162</v>
      </c>
      <c r="C18" s="103">
        <v>9.2237523623225348E-2</v>
      </c>
      <c r="D18" s="103">
        <v>0.49865374531079831</v>
      </c>
      <c r="E18" s="103">
        <v>0.15974690743637143</v>
      </c>
      <c r="F18" s="103">
        <v>1.9221812947203487E-2</v>
      </c>
      <c r="G18" s="103">
        <v>0.59950919637102773</v>
      </c>
      <c r="H18" s="103">
        <v>0.12793933305477267</v>
      </c>
      <c r="I18" s="103">
        <v>0.30504689272839558</v>
      </c>
      <c r="J18" s="103">
        <v>0.63858631421367784</v>
      </c>
      <c r="K18" s="103">
        <v>0.28551956954140945</v>
      </c>
      <c r="L18" s="103">
        <v>0.6336784594934084</v>
      </c>
      <c r="M18" s="103">
        <v>0.93427828810357916</v>
      </c>
      <c r="P18" s="88"/>
    </row>
    <row r="19" spans="1:16" ht="15" thickTop="1">
      <c r="A19" t="s">
        <v>163</v>
      </c>
      <c r="B19" s="65"/>
      <c r="C19" s="88"/>
      <c r="D19" s="88"/>
      <c r="E19" s="88"/>
      <c r="F19" s="88"/>
      <c r="G19" s="88"/>
      <c r="H19" s="88"/>
      <c r="I19" s="88"/>
      <c r="J19" s="88"/>
      <c r="K19" s="88"/>
      <c r="P19" s="88"/>
    </row>
    <row r="20" spans="1:16">
      <c r="B20" s="65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P20" s="88"/>
    </row>
    <row r="21" spans="1:16">
      <c r="B21" s="65"/>
      <c r="C21" s="88"/>
      <c r="D21" s="88"/>
      <c r="E21" s="88"/>
      <c r="F21" s="88"/>
      <c r="G21" s="88"/>
      <c r="H21" s="88"/>
      <c r="I21" s="88"/>
      <c r="J21" s="88"/>
      <c r="K21" s="88"/>
      <c r="P21" s="88"/>
    </row>
    <row r="22" spans="1:16">
      <c r="B22" s="65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88"/>
      <c r="O22" s="88"/>
      <c r="P22" s="88"/>
    </row>
    <row r="23" spans="1:16">
      <c r="B23" s="65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spans="1:16">
      <c r="B24" s="65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1:16">
      <c r="B25" s="65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1:16">
      <c r="B26" s="65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1:16">
      <c r="B27" s="65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1:16">
      <c r="B28" s="65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</row>
  </sheetData>
  <mergeCells count="20">
    <mergeCell ref="D3:D4"/>
    <mergeCell ref="E3:E4"/>
    <mergeCell ref="F3:F4"/>
    <mergeCell ref="A15:A16"/>
    <mergeCell ref="A17:A18"/>
    <mergeCell ref="A13:A14"/>
    <mergeCell ref="M3:M4"/>
    <mergeCell ref="A5:A6"/>
    <mergeCell ref="A7:A8"/>
    <mergeCell ref="A9:A10"/>
    <mergeCell ref="A11:A12"/>
    <mergeCell ref="G3:G4"/>
    <mergeCell ref="H3:H4"/>
    <mergeCell ref="I3:I4"/>
    <mergeCell ref="J3:J4"/>
    <mergeCell ref="K3:K4"/>
    <mergeCell ref="L3:L4"/>
    <mergeCell ref="A3:A4"/>
    <mergeCell ref="B3:B4"/>
    <mergeCell ref="C3:C4"/>
  </mergeCells>
  <hyperlinks>
    <hyperlink ref="K1" location="Índice!A1" display="Volver al índice" xr:uid="{0A36E0C8-445F-4437-9EFD-7DD1CE241DA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8A8B1-8861-46FF-BA33-E58ABDA05D41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F7FA-BE09-4BE2-9F3D-33388EEEB444}">
  <sheetPr>
    <tabColor rgb="FF40A682"/>
  </sheetPr>
  <dimension ref="A1:Z9"/>
  <sheetViews>
    <sheetView workbookViewId="0"/>
  </sheetViews>
  <sheetFormatPr defaultColWidth="11.42578125" defaultRowHeight="14.45"/>
  <cols>
    <col min="1" max="2" width="12.5703125" style="32" customWidth="1"/>
    <col min="3" max="3" width="13" style="32" customWidth="1"/>
    <col min="4" max="13" width="11.42578125" style="32"/>
    <col min="14" max="14" width="13.42578125" style="32" bestFit="1" customWidth="1"/>
    <col min="15" max="16384" width="11.42578125" style="32"/>
  </cols>
  <sheetData>
    <row r="1" spans="1:26" ht="21">
      <c r="A1" s="59" t="s">
        <v>164</v>
      </c>
      <c r="B1" s="59"/>
      <c r="C1" s="59"/>
      <c r="D1" s="59"/>
      <c r="E1" s="59"/>
      <c r="F1" s="59"/>
      <c r="N1" s="52" t="s">
        <v>61</v>
      </c>
    </row>
    <row r="2" spans="1:26" ht="15.95" thickBot="1">
      <c r="A2" s="107" t="s">
        <v>165</v>
      </c>
      <c r="B2" s="29"/>
      <c r="C2" s="29"/>
      <c r="D2" s="29"/>
      <c r="E2" s="29"/>
      <c r="F2" s="29"/>
    </row>
    <row r="3" spans="1:26" ht="15" thickTop="1">
      <c r="A3" s="230" t="s">
        <v>63</v>
      </c>
      <c r="B3" s="230"/>
      <c r="C3" s="31">
        <v>1991</v>
      </c>
      <c r="D3" s="31">
        <v>1992</v>
      </c>
      <c r="E3" s="31">
        <v>1993</v>
      </c>
      <c r="F3" s="31">
        <v>1994</v>
      </c>
      <c r="G3" s="31">
        <v>1995</v>
      </c>
      <c r="H3" s="31">
        <v>1996</v>
      </c>
      <c r="I3" s="31">
        <v>1997</v>
      </c>
      <c r="J3" s="31">
        <v>1998</v>
      </c>
      <c r="K3" s="31">
        <v>1999</v>
      </c>
      <c r="L3" s="31">
        <v>2000</v>
      </c>
      <c r="M3" s="31">
        <v>2001</v>
      </c>
      <c r="N3" s="31">
        <v>2002</v>
      </c>
      <c r="O3" s="31">
        <v>2003</v>
      </c>
      <c r="P3" s="31">
        <v>2004</v>
      </c>
      <c r="Q3" s="31">
        <v>2005</v>
      </c>
      <c r="R3" s="31">
        <v>2006</v>
      </c>
      <c r="S3" s="31">
        <v>2007</v>
      </c>
      <c r="T3" s="31">
        <v>2008</v>
      </c>
      <c r="U3" s="31">
        <v>2009</v>
      </c>
      <c r="V3" s="31">
        <v>2010</v>
      </c>
      <c r="W3" s="31">
        <v>2011</v>
      </c>
      <c r="X3" s="31">
        <v>2012</v>
      </c>
      <c r="Y3" s="31">
        <v>2013</v>
      </c>
      <c r="Z3" s="31">
        <v>2014</v>
      </c>
    </row>
    <row r="4" spans="1:26">
      <c r="A4" s="237" t="s">
        <v>166</v>
      </c>
      <c r="B4" s="237"/>
      <c r="C4" s="106">
        <v>3.5</v>
      </c>
      <c r="D4" s="106">
        <v>8.2999999999999972</v>
      </c>
      <c r="E4" s="106">
        <v>3.6000000000000014</v>
      </c>
      <c r="F4" s="106">
        <v>4.0000000000000036</v>
      </c>
      <c r="G4" s="106">
        <v>2.1000000000000014</v>
      </c>
      <c r="H4" s="106">
        <v>2.7999999999999972</v>
      </c>
      <c r="I4" s="106">
        <v>2.8999999999999986</v>
      </c>
      <c r="J4" s="106">
        <v>3.1000000000000014</v>
      </c>
      <c r="K4" s="106">
        <v>3.0999999999999979</v>
      </c>
      <c r="L4" s="106">
        <v>3.3999999999999986</v>
      </c>
      <c r="M4" s="106">
        <v>3.3000000000000007</v>
      </c>
      <c r="N4" s="106">
        <v>3.8000000000000007</v>
      </c>
      <c r="O4" s="106">
        <v>4.3000000000000043</v>
      </c>
      <c r="P4" s="106">
        <v>4.1999999999999993</v>
      </c>
      <c r="Q4" s="106">
        <v>5.5</v>
      </c>
      <c r="R4" s="106">
        <v>4.3000000000000007</v>
      </c>
      <c r="S4" s="106">
        <v>4.8000000000000007</v>
      </c>
      <c r="T4" s="106">
        <v>5.6999999999999993</v>
      </c>
      <c r="U4" s="106">
        <v>6.8000000000000007</v>
      </c>
      <c r="V4" s="106">
        <v>6.2999999999999972</v>
      </c>
      <c r="W4" s="106">
        <v>3.1000000000000014</v>
      </c>
      <c r="X4" s="106">
        <v>5.1999999999999993</v>
      </c>
      <c r="Y4" s="106">
        <v>5.1999999999999993</v>
      </c>
      <c r="Z4" s="106">
        <v>6.1000000000000014</v>
      </c>
    </row>
    <row r="5" spans="1:26">
      <c r="A5" s="237" t="s">
        <v>167</v>
      </c>
      <c r="B5" s="237"/>
      <c r="C5" s="106">
        <v>30.5</v>
      </c>
      <c r="D5" s="106">
        <v>29</v>
      </c>
      <c r="E5" s="106">
        <v>25.2</v>
      </c>
      <c r="F5" s="106">
        <v>29.2</v>
      </c>
      <c r="G5" s="106">
        <v>29.9</v>
      </c>
      <c r="H5" s="106">
        <v>28.1</v>
      </c>
      <c r="I5" s="106">
        <v>27.1</v>
      </c>
      <c r="J5" s="106">
        <v>28.4</v>
      </c>
      <c r="K5" s="106">
        <v>28.8</v>
      </c>
      <c r="L5" s="106">
        <v>23.6</v>
      </c>
      <c r="M5" s="106">
        <v>20.7</v>
      </c>
      <c r="N5" s="106">
        <v>22.4</v>
      </c>
      <c r="O5" s="106">
        <v>28.4</v>
      </c>
      <c r="P5" s="106">
        <v>27.1</v>
      </c>
      <c r="Q5" s="106">
        <v>23.2</v>
      </c>
      <c r="R5" s="106">
        <v>28.7</v>
      </c>
      <c r="S5" s="106">
        <v>20.7</v>
      </c>
      <c r="T5" s="106">
        <v>23.1</v>
      </c>
      <c r="U5" s="106">
        <v>23.8</v>
      </c>
      <c r="V5" s="106">
        <v>22.6</v>
      </c>
      <c r="W5" s="106">
        <v>29.6</v>
      </c>
      <c r="X5" s="106">
        <v>25.5</v>
      </c>
      <c r="Y5" s="106">
        <v>22.5</v>
      </c>
      <c r="Z5" s="106">
        <v>24.9</v>
      </c>
    </row>
    <row r="6" spans="1:26">
      <c r="A6" s="237" t="s">
        <v>168</v>
      </c>
      <c r="B6" s="237"/>
      <c r="C6" s="106">
        <v>8.6999999999999993</v>
      </c>
      <c r="D6" s="106">
        <v>9.3000000000000007</v>
      </c>
      <c r="E6" s="106">
        <v>9.9</v>
      </c>
      <c r="F6" s="106">
        <v>7.7</v>
      </c>
      <c r="G6" s="106">
        <v>7.7</v>
      </c>
      <c r="H6" s="106">
        <v>7.7</v>
      </c>
      <c r="I6" s="106">
        <v>7.5</v>
      </c>
      <c r="J6" s="106">
        <v>7.3</v>
      </c>
      <c r="K6" s="106">
        <v>7</v>
      </c>
      <c r="L6" s="106">
        <v>7</v>
      </c>
      <c r="M6" s="106">
        <v>7</v>
      </c>
      <c r="N6" s="106">
        <v>6.2</v>
      </c>
      <c r="O6" s="106">
        <v>6.9</v>
      </c>
      <c r="P6" s="106">
        <v>6.8</v>
      </c>
      <c r="Q6" s="106">
        <v>7.2</v>
      </c>
      <c r="R6" s="106">
        <v>6.6</v>
      </c>
      <c r="S6" s="106">
        <v>6.3</v>
      </c>
      <c r="T6" s="106">
        <v>5.9</v>
      </c>
      <c r="U6" s="106">
        <v>7.3</v>
      </c>
      <c r="V6" s="106">
        <v>7.1</v>
      </c>
      <c r="W6" s="106">
        <v>6.6</v>
      </c>
      <c r="X6" s="106">
        <v>6.1</v>
      </c>
      <c r="Y6" s="106">
        <v>5.9</v>
      </c>
      <c r="Z6" s="106">
        <v>7</v>
      </c>
    </row>
    <row r="7" spans="1:26">
      <c r="A7" s="237" t="s">
        <v>169</v>
      </c>
      <c r="B7" s="237"/>
      <c r="C7" s="106">
        <v>34</v>
      </c>
      <c r="D7" s="106">
        <v>37.299999999999997</v>
      </c>
      <c r="E7" s="106">
        <v>28.8</v>
      </c>
      <c r="F7" s="106">
        <v>33.200000000000003</v>
      </c>
      <c r="G7" s="106">
        <v>32</v>
      </c>
      <c r="H7" s="106">
        <v>30.9</v>
      </c>
      <c r="I7" s="106">
        <v>30</v>
      </c>
      <c r="J7" s="106">
        <v>31.5</v>
      </c>
      <c r="K7" s="106">
        <v>31.9</v>
      </c>
      <c r="L7" s="106">
        <v>27</v>
      </c>
      <c r="M7" s="106">
        <v>24</v>
      </c>
      <c r="N7" s="106">
        <v>26.2</v>
      </c>
      <c r="O7" s="106">
        <v>32.700000000000003</v>
      </c>
      <c r="P7" s="106">
        <v>31.3</v>
      </c>
      <c r="Q7" s="106">
        <v>28.7</v>
      </c>
      <c r="R7" s="106">
        <v>33</v>
      </c>
      <c r="S7" s="106">
        <v>25.5</v>
      </c>
      <c r="T7" s="106">
        <v>28.8</v>
      </c>
      <c r="U7" s="106">
        <v>30.6</v>
      </c>
      <c r="V7" s="106">
        <v>28.9</v>
      </c>
      <c r="W7" s="106">
        <v>32.700000000000003</v>
      </c>
      <c r="X7" s="106">
        <v>30.7</v>
      </c>
      <c r="Y7" s="106">
        <v>27.7</v>
      </c>
      <c r="Z7" s="106">
        <v>31</v>
      </c>
    </row>
    <row r="8" spans="1:26" ht="29.45" thickBot="1">
      <c r="A8" s="70" t="s">
        <v>170</v>
      </c>
      <c r="B8" s="70" t="s">
        <v>171</v>
      </c>
      <c r="C8" s="108">
        <v>42.7</v>
      </c>
      <c r="D8" s="108">
        <v>46.599999999999994</v>
      </c>
      <c r="E8" s="108">
        <v>38.700000000000003</v>
      </c>
      <c r="F8" s="108">
        <v>40.900000000000006</v>
      </c>
      <c r="G8" s="108">
        <v>39.700000000000003</v>
      </c>
      <c r="H8" s="108">
        <v>38.6</v>
      </c>
      <c r="I8" s="108">
        <v>37.5</v>
      </c>
      <c r="J8" s="108">
        <v>38.799999999999997</v>
      </c>
      <c r="K8" s="108">
        <v>38.9</v>
      </c>
      <c r="L8" s="108">
        <v>34</v>
      </c>
      <c r="M8" s="108">
        <v>31</v>
      </c>
      <c r="N8" s="108">
        <v>32.4</v>
      </c>
      <c r="O8" s="108">
        <v>39.6</v>
      </c>
      <c r="P8" s="108">
        <v>38.1</v>
      </c>
      <c r="Q8" s="108">
        <v>35.9</v>
      </c>
      <c r="R8" s="108">
        <v>39.6</v>
      </c>
      <c r="S8" s="108">
        <v>31.8</v>
      </c>
      <c r="T8" s="108">
        <v>34.700000000000003</v>
      </c>
      <c r="U8" s="108">
        <v>37.9</v>
      </c>
      <c r="V8" s="108">
        <v>36</v>
      </c>
      <c r="W8" s="108">
        <v>39.300000000000004</v>
      </c>
      <c r="X8" s="108">
        <v>36.799999999999997</v>
      </c>
      <c r="Y8" s="108">
        <v>33.6</v>
      </c>
      <c r="Z8" s="108">
        <v>38</v>
      </c>
    </row>
    <row r="9" spans="1:26" ht="15" thickTop="1">
      <c r="A9" s="28" t="s">
        <v>172</v>
      </c>
    </row>
  </sheetData>
  <mergeCells count="5">
    <mergeCell ref="A5:B5"/>
    <mergeCell ref="A6:B6"/>
    <mergeCell ref="A7:B7"/>
    <mergeCell ref="A3:B3"/>
    <mergeCell ref="A4:B4"/>
  </mergeCells>
  <hyperlinks>
    <hyperlink ref="N1" location="Índice!A1" display="Volver al índice" xr:uid="{9AE68BAD-1212-4A4D-AABE-C9C967ABBF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C10C6-1262-44DD-BE1D-717DF95BD155}">
  <dimension ref="O1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5:15">
      <c r="O1" s="52" t="s">
        <v>61</v>
      </c>
    </row>
  </sheetData>
  <hyperlinks>
    <hyperlink ref="O1" location="Índice!A1" display="Volver al índice" xr:uid="{4B88947C-5442-4CAF-9822-E44EF8F0C309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3B043-AAC4-4C7C-A073-E57F578EAC09}">
  <sheetPr>
    <tabColor rgb="FF40A682"/>
  </sheetPr>
  <dimension ref="A1:L18"/>
  <sheetViews>
    <sheetView workbookViewId="0"/>
  </sheetViews>
  <sheetFormatPr defaultColWidth="11.42578125" defaultRowHeight="14.1"/>
  <cols>
    <col min="1" max="1" width="20.5703125" style="53" customWidth="1"/>
    <col min="2" max="2" width="11.42578125" style="53"/>
    <col min="3" max="3" width="22.140625" style="53" customWidth="1"/>
    <col min="4" max="4" width="14.42578125" style="53" customWidth="1"/>
    <col min="5" max="5" width="11.42578125" style="53"/>
    <col min="6" max="6" width="14.85546875" style="53" customWidth="1"/>
    <col min="7" max="11" width="11.42578125" style="53"/>
    <col min="12" max="12" width="13.42578125" style="53" bestFit="1" customWidth="1"/>
    <col min="13" max="16384" width="11.42578125" style="53"/>
  </cols>
  <sheetData>
    <row r="1" spans="1:12" ht="18.600000000000001" customHeight="1" thickBot="1">
      <c r="A1" s="58" t="s">
        <v>173</v>
      </c>
      <c r="B1" s="58"/>
      <c r="C1" s="58"/>
      <c r="D1" s="58"/>
      <c r="E1" s="58"/>
      <c r="F1" s="58"/>
      <c r="G1" s="58"/>
      <c r="H1" s="58"/>
      <c r="I1" s="58"/>
      <c r="L1" s="52" t="s">
        <v>61</v>
      </c>
    </row>
    <row r="2" spans="1:12" ht="20.100000000000001" customHeight="1" thickTop="1">
      <c r="A2" s="241" t="s">
        <v>132</v>
      </c>
      <c r="B2" s="243">
        <v>1995</v>
      </c>
      <c r="C2" s="243"/>
      <c r="D2" s="243">
        <v>2000</v>
      </c>
      <c r="E2" s="243"/>
      <c r="F2" s="243">
        <v>2004</v>
      </c>
      <c r="G2" s="243"/>
      <c r="H2" s="243">
        <v>2014</v>
      </c>
      <c r="I2" s="243"/>
    </row>
    <row r="3" spans="1:12" ht="27.6" customHeight="1">
      <c r="A3" s="242"/>
      <c r="B3" s="62" t="s">
        <v>174</v>
      </c>
      <c r="C3" s="110" t="s">
        <v>175</v>
      </c>
      <c r="D3" s="62" t="s">
        <v>174</v>
      </c>
      <c r="E3" s="110" t="s">
        <v>175</v>
      </c>
      <c r="F3" s="62" t="s">
        <v>174</v>
      </c>
      <c r="G3" s="110" t="s">
        <v>175</v>
      </c>
      <c r="H3" s="62" t="s">
        <v>174</v>
      </c>
      <c r="I3" s="110" t="s">
        <v>175</v>
      </c>
    </row>
    <row r="4" spans="1:12" ht="14.45">
      <c r="A4" t="s">
        <v>176</v>
      </c>
      <c r="B4" s="65">
        <v>49180</v>
      </c>
      <c r="C4" s="87">
        <v>0.13739999999999999</v>
      </c>
      <c r="D4" s="65">
        <v>51417</v>
      </c>
      <c r="E4" s="87">
        <v>0.13869999999999999</v>
      </c>
      <c r="F4" s="65">
        <v>47916</v>
      </c>
      <c r="G4" s="87">
        <v>8.7300000000000003E-2</v>
      </c>
      <c r="H4" s="65">
        <v>62590</v>
      </c>
      <c r="I4" s="87">
        <v>0.1072560178354471</v>
      </c>
    </row>
    <row r="5" spans="1:12" ht="14.45">
      <c r="A5" t="s">
        <v>177</v>
      </c>
      <c r="B5" s="65" t="s">
        <v>161</v>
      </c>
      <c r="C5" s="87" t="s">
        <v>161</v>
      </c>
      <c r="D5" s="65">
        <v>1292</v>
      </c>
      <c r="E5" s="87">
        <v>3.5000000000000001E-3</v>
      </c>
      <c r="F5" s="65">
        <v>1740</v>
      </c>
      <c r="G5" s="87">
        <v>3.2000000000000002E-3</v>
      </c>
      <c r="H5" s="65">
        <v>2380</v>
      </c>
      <c r="I5" s="87">
        <v>4.0784362110299422E-3</v>
      </c>
    </row>
    <row r="6" spans="1:12" ht="14.45">
      <c r="A6" t="s">
        <v>178</v>
      </c>
      <c r="B6" s="65">
        <v>127</v>
      </c>
      <c r="C6" s="87">
        <v>4.0000000000000002E-4</v>
      </c>
      <c r="D6" s="65">
        <v>0</v>
      </c>
      <c r="E6" s="87">
        <v>0</v>
      </c>
      <c r="F6" s="65">
        <v>47</v>
      </c>
      <c r="G6" s="87">
        <v>1E-4</v>
      </c>
      <c r="H6" s="65">
        <v>166</v>
      </c>
      <c r="I6" s="87">
        <v>2.8446235757603798E-4</v>
      </c>
    </row>
    <row r="7" spans="1:12" ht="14.45">
      <c r="A7" t="s">
        <v>136</v>
      </c>
      <c r="B7" s="65">
        <v>96579</v>
      </c>
      <c r="C7" s="87">
        <v>0.26979999999999998</v>
      </c>
      <c r="D7" s="65">
        <v>82495</v>
      </c>
      <c r="E7" s="87">
        <v>0.2225</v>
      </c>
      <c r="F7" s="65">
        <v>123473</v>
      </c>
      <c r="G7" s="87">
        <v>0.22489999999999999</v>
      </c>
      <c r="H7" s="65">
        <v>107547</v>
      </c>
      <c r="I7" s="87">
        <v>0.18429562150741058</v>
      </c>
    </row>
    <row r="8" spans="1:12" ht="14.45">
      <c r="A8" t="s">
        <v>137</v>
      </c>
      <c r="B8" s="65">
        <v>232</v>
      </c>
      <c r="C8" s="87">
        <v>5.9999999999999995E-4</v>
      </c>
      <c r="D8" s="65">
        <v>0</v>
      </c>
      <c r="E8" s="87">
        <v>0</v>
      </c>
      <c r="F8" s="65">
        <v>1163</v>
      </c>
      <c r="G8" s="87">
        <v>2.0999999999999999E-3</v>
      </c>
      <c r="H8" s="65">
        <v>670</v>
      </c>
      <c r="I8" s="87">
        <v>1.1481312022647316E-3</v>
      </c>
    </row>
    <row r="9" spans="1:12" ht="14.45">
      <c r="A9" t="s">
        <v>118</v>
      </c>
      <c r="B9" s="65">
        <v>23376</v>
      </c>
      <c r="C9" s="87">
        <v>6.5299999999999997E-2</v>
      </c>
      <c r="D9" s="65">
        <v>19863</v>
      </c>
      <c r="E9" s="87">
        <v>5.3600000000000002E-2</v>
      </c>
      <c r="F9" s="65">
        <v>37165</v>
      </c>
      <c r="G9" s="87">
        <v>6.7699999999999996E-2</v>
      </c>
      <c r="H9" s="65">
        <v>35604</v>
      </c>
      <c r="I9" s="87">
        <v>6.1012034814079859E-2</v>
      </c>
    </row>
    <row r="10" spans="1:12" ht="14.45">
      <c r="A10" t="s">
        <v>119</v>
      </c>
      <c r="B10" s="65">
        <v>125057</v>
      </c>
      <c r="C10" s="87">
        <v>0.34939999999999999</v>
      </c>
      <c r="D10" s="65">
        <v>146421</v>
      </c>
      <c r="E10" s="87">
        <v>0.39489999999999997</v>
      </c>
      <c r="F10" s="65">
        <v>223255</v>
      </c>
      <c r="G10" s="87">
        <v>0.40660000000000002</v>
      </c>
      <c r="H10" s="65">
        <v>252553</v>
      </c>
      <c r="I10" s="87">
        <v>0.43278205899338024</v>
      </c>
    </row>
    <row r="11" spans="1:12" ht="14.45">
      <c r="A11" t="s">
        <v>139</v>
      </c>
      <c r="B11" s="65">
        <v>8487</v>
      </c>
      <c r="C11" s="87">
        <v>2.3699999999999999E-2</v>
      </c>
      <c r="D11" s="65">
        <v>15104</v>
      </c>
      <c r="E11" s="87">
        <v>4.07E-2</v>
      </c>
      <c r="F11" s="65">
        <v>22327</v>
      </c>
      <c r="G11" s="87">
        <v>4.07E-2</v>
      </c>
      <c r="H11" s="65">
        <v>27438</v>
      </c>
      <c r="I11" s="87">
        <v>4.7018543175730905E-2</v>
      </c>
    </row>
    <row r="12" spans="1:12" ht="14.45">
      <c r="A12" t="s">
        <v>179</v>
      </c>
      <c r="B12" s="65">
        <v>1821</v>
      </c>
      <c r="C12" s="87">
        <v>5.1000000000000004E-3</v>
      </c>
      <c r="D12" s="65">
        <v>11257</v>
      </c>
      <c r="E12" s="87">
        <v>3.04E-2</v>
      </c>
      <c r="F12" s="65">
        <v>25064</v>
      </c>
      <c r="G12" s="87">
        <v>4.5600000000000002E-2</v>
      </c>
      <c r="H12" s="65">
        <v>25272</v>
      </c>
      <c r="I12" s="87">
        <v>4.3306823497961638E-2</v>
      </c>
    </row>
    <row r="13" spans="1:12" ht="14.45">
      <c r="A13" t="s">
        <v>180</v>
      </c>
      <c r="B13" s="65" t="s">
        <v>161</v>
      </c>
      <c r="C13" s="87" t="s">
        <v>161</v>
      </c>
      <c r="D13" s="65">
        <v>6584</v>
      </c>
      <c r="E13" s="87">
        <v>1.78E-2</v>
      </c>
      <c r="F13" s="65">
        <v>10039</v>
      </c>
      <c r="G13" s="87">
        <v>1.83E-2</v>
      </c>
      <c r="H13" s="65">
        <v>5905</v>
      </c>
      <c r="I13" s="87">
        <v>1.0118977237870507E-2</v>
      </c>
    </row>
    <row r="14" spans="1:12" ht="14.45">
      <c r="A14" t="s">
        <v>123</v>
      </c>
      <c r="B14" s="65" t="s">
        <v>161</v>
      </c>
      <c r="C14" s="87" t="s">
        <v>161</v>
      </c>
      <c r="D14" s="65">
        <v>5373</v>
      </c>
      <c r="E14" s="87">
        <v>1.4500000000000001E-2</v>
      </c>
      <c r="F14" s="65">
        <v>9311</v>
      </c>
      <c r="G14" s="87">
        <v>1.7000000000000001E-2</v>
      </c>
      <c r="H14" s="65">
        <v>7840</v>
      </c>
      <c r="I14" s="87">
        <v>1.3434848695157457E-2</v>
      </c>
    </row>
    <row r="15" spans="1:12" ht="14.45">
      <c r="A15" t="s">
        <v>181</v>
      </c>
      <c r="B15" s="65">
        <v>53099</v>
      </c>
      <c r="C15" s="87">
        <v>0.14829999999999999</v>
      </c>
      <c r="D15" s="65">
        <v>30992</v>
      </c>
      <c r="E15" s="87">
        <v>8.3599999999999994E-2</v>
      </c>
      <c r="F15" s="65">
        <v>47522</v>
      </c>
      <c r="G15" s="87">
        <v>8.6499999999999994E-2</v>
      </c>
      <c r="H15" s="65">
        <v>55314</v>
      </c>
      <c r="I15" s="87">
        <v>9.4787655704584126E-2</v>
      </c>
    </row>
    <row r="16" spans="1:12" ht="14.45">
      <c r="A16" t="s">
        <v>126</v>
      </c>
      <c r="B16" s="65" t="s">
        <v>182</v>
      </c>
      <c r="C16" s="87" t="s">
        <v>182</v>
      </c>
      <c r="D16" s="65">
        <v>0</v>
      </c>
      <c r="E16" s="87">
        <v>0</v>
      </c>
      <c r="F16" s="65">
        <v>49</v>
      </c>
      <c r="G16" s="87">
        <v>1E-4</v>
      </c>
      <c r="H16" s="65">
        <v>278</v>
      </c>
      <c r="I16" s="87">
        <v>4.763887675068588E-4</v>
      </c>
    </row>
    <row r="17" spans="1:9" ht="15" thickBot="1">
      <c r="A17" s="109" t="s">
        <v>183</v>
      </c>
      <c r="B17" s="67">
        <v>357958</v>
      </c>
      <c r="C17" s="89">
        <v>1</v>
      </c>
      <c r="D17" s="67">
        <v>370798</v>
      </c>
      <c r="E17" s="89">
        <v>1</v>
      </c>
      <c r="F17" s="67">
        <v>549071</v>
      </c>
      <c r="G17" s="89">
        <v>1</v>
      </c>
      <c r="H17" s="67">
        <v>583557</v>
      </c>
      <c r="I17" s="89">
        <v>1</v>
      </c>
    </row>
    <row r="18" spans="1:9" ht="15" thickTop="1">
      <c r="A18" t="s">
        <v>184</v>
      </c>
      <c r="B18"/>
      <c r="C18"/>
      <c r="D18"/>
      <c r="E18"/>
      <c r="F18"/>
      <c r="G18"/>
      <c r="H18"/>
      <c r="I18"/>
    </row>
  </sheetData>
  <mergeCells count="5">
    <mergeCell ref="A2:A3"/>
    <mergeCell ref="B2:C2"/>
    <mergeCell ref="D2:E2"/>
    <mergeCell ref="F2:G2"/>
    <mergeCell ref="H2:I2"/>
  </mergeCells>
  <hyperlinks>
    <hyperlink ref="L1" location="Índice!A1" display="Volver al índice" xr:uid="{6732F01F-1E73-4438-8F08-D2A7EE29AFA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A25EA-642E-4AE5-9596-CBD6F05B6C3F}">
  <sheetPr>
    <tabColor rgb="FF40A682"/>
  </sheetPr>
  <dimension ref="A1:L9"/>
  <sheetViews>
    <sheetView workbookViewId="0"/>
  </sheetViews>
  <sheetFormatPr defaultColWidth="11.42578125" defaultRowHeight="14.45"/>
  <cols>
    <col min="1" max="1" width="11.42578125" style="78"/>
    <col min="2" max="2" width="18.5703125" style="78" customWidth="1"/>
    <col min="3" max="3" width="18.140625" style="78" customWidth="1"/>
    <col min="4" max="4" width="18.28515625" style="78" customWidth="1"/>
    <col min="5" max="5" width="20.140625" style="78" customWidth="1"/>
    <col min="6" max="11" width="11.42578125" style="78"/>
    <col min="12" max="12" width="13.42578125" style="78" bestFit="1" customWidth="1"/>
    <col min="13" max="16384" width="11.42578125" style="78"/>
  </cols>
  <sheetData>
    <row r="1" spans="1:12" ht="21">
      <c r="A1" s="76" t="s">
        <v>185</v>
      </c>
      <c r="B1" s="113"/>
      <c r="C1" s="113"/>
      <c r="D1" s="113"/>
      <c r="E1" s="113"/>
      <c r="L1" s="52" t="s">
        <v>61</v>
      </c>
    </row>
    <row r="2" spans="1:12" ht="15.95" thickBot="1">
      <c r="A2" s="114" t="s">
        <v>186</v>
      </c>
      <c r="B2" s="113"/>
      <c r="C2" s="113"/>
      <c r="D2" s="113"/>
      <c r="E2" s="113"/>
    </row>
    <row r="3" spans="1:12" ht="15" thickTop="1">
      <c r="A3" s="244" t="s">
        <v>63</v>
      </c>
      <c r="B3" s="244" t="s">
        <v>187</v>
      </c>
      <c r="C3" s="244" t="s">
        <v>188</v>
      </c>
      <c r="D3" s="246" t="s">
        <v>189</v>
      </c>
      <c r="E3" s="246"/>
    </row>
    <row r="4" spans="1:12">
      <c r="A4" s="245"/>
      <c r="B4" s="245"/>
      <c r="C4" s="245"/>
      <c r="D4" s="117" t="s">
        <v>190</v>
      </c>
      <c r="E4" s="117" t="s">
        <v>191</v>
      </c>
    </row>
    <row r="5" spans="1:12">
      <c r="A5" s="111">
        <v>1995</v>
      </c>
      <c r="B5" s="111">
        <v>1121751</v>
      </c>
      <c r="C5" s="112">
        <v>0.47099999999999997</v>
      </c>
      <c r="D5" s="112">
        <v>0.49199999999999999</v>
      </c>
      <c r="E5" s="112">
        <v>0.50800000000000001</v>
      </c>
    </row>
    <row r="6" spans="1:12">
      <c r="A6" s="111">
        <v>2000</v>
      </c>
      <c r="B6" s="111">
        <v>1404871</v>
      </c>
      <c r="C6" s="112">
        <v>0.47699999999999998</v>
      </c>
      <c r="D6" s="112">
        <v>0.47699999999999998</v>
      </c>
      <c r="E6" s="112">
        <v>0.52300000000000002</v>
      </c>
    </row>
    <row r="7" spans="1:12">
      <c r="A7" s="111">
        <v>2004</v>
      </c>
      <c r="B7" s="111">
        <v>1550670</v>
      </c>
      <c r="C7" s="112">
        <v>0.498</v>
      </c>
      <c r="D7" s="112">
        <v>0.42899999999999999</v>
      </c>
      <c r="E7" s="112">
        <v>0.57099999999999995</v>
      </c>
    </row>
    <row r="8" spans="1:12" ht="15" thickBot="1">
      <c r="A8" s="115">
        <v>2014</v>
      </c>
      <c r="B8" s="115">
        <v>1681577</v>
      </c>
      <c r="C8" s="116">
        <v>0.47799999999999998</v>
      </c>
      <c r="D8" s="116">
        <v>0.48199999999999998</v>
      </c>
      <c r="E8" s="116">
        <v>0.54200000000000004</v>
      </c>
    </row>
    <row r="9" spans="1:12" ht="15" thickTop="1">
      <c r="A9" s="78" t="s">
        <v>192</v>
      </c>
    </row>
  </sheetData>
  <mergeCells count="4">
    <mergeCell ref="A3:A4"/>
    <mergeCell ref="B3:B4"/>
    <mergeCell ref="C3:C4"/>
    <mergeCell ref="D3:E3"/>
  </mergeCells>
  <hyperlinks>
    <hyperlink ref="L1" location="Índice!A1" display="Volver al índice" xr:uid="{6F5F04F7-AA3D-42FC-B4BA-99C2D6DBE60E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63FB-D90E-4340-A889-1044EF226412}">
  <sheetPr>
    <tabColor rgb="FF40A682"/>
  </sheetPr>
  <dimension ref="A1:N21"/>
  <sheetViews>
    <sheetView workbookViewId="0"/>
  </sheetViews>
  <sheetFormatPr defaultColWidth="11.42578125" defaultRowHeight="14.45"/>
  <cols>
    <col min="4" max="4" width="13" customWidth="1"/>
    <col min="13" max="13" width="12.42578125" customWidth="1"/>
    <col min="14" max="14" width="13.42578125" bestFit="1" customWidth="1"/>
  </cols>
  <sheetData>
    <row r="1" spans="1:14" ht="21">
      <c r="A1" s="58" t="s">
        <v>193</v>
      </c>
      <c r="B1" s="58"/>
      <c r="C1" s="58"/>
      <c r="D1" s="58"/>
      <c r="E1" s="58"/>
      <c r="F1" s="58"/>
      <c r="G1" s="58"/>
      <c r="H1" s="58"/>
      <c r="I1" s="58"/>
      <c r="J1" s="58"/>
      <c r="N1" s="52" t="s">
        <v>61</v>
      </c>
    </row>
    <row r="2" spans="1:14" ht="21.6" thickBot="1">
      <c r="A2" s="19" t="s">
        <v>194</v>
      </c>
      <c r="B2" s="58"/>
      <c r="C2" s="58"/>
      <c r="D2" s="58"/>
      <c r="E2" s="58"/>
      <c r="F2" s="58"/>
      <c r="G2" s="58"/>
      <c r="H2" s="58"/>
      <c r="I2" s="58"/>
      <c r="J2" s="58"/>
      <c r="N2" s="52"/>
    </row>
    <row r="3" spans="1:14" ht="15" thickTop="1">
      <c r="A3" s="247" t="s">
        <v>63</v>
      </c>
      <c r="B3" s="249" t="s">
        <v>195</v>
      </c>
      <c r="C3" s="249"/>
      <c r="D3" s="249"/>
      <c r="E3" s="249" t="s">
        <v>196</v>
      </c>
      <c r="F3" s="249"/>
      <c r="G3" s="249"/>
      <c r="H3" s="249" t="s">
        <v>197</v>
      </c>
      <c r="I3" s="249"/>
      <c r="J3" s="249"/>
    </row>
    <row r="4" spans="1:14">
      <c r="A4" s="248"/>
      <c r="B4" s="120" t="s">
        <v>95</v>
      </c>
      <c r="C4" s="121" t="s">
        <v>198</v>
      </c>
      <c r="D4" s="120" t="s">
        <v>199</v>
      </c>
      <c r="E4" s="120" t="s">
        <v>95</v>
      </c>
      <c r="F4" s="121" t="s">
        <v>198</v>
      </c>
      <c r="G4" s="120" t="s">
        <v>199</v>
      </c>
      <c r="H4" s="120" t="s">
        <v>95</v>
      </c>
      <c r="I4" s="121" t="s">
        <v>198</v>
      </c>
      <c r="J4" s="120" t="s">
        <v>199</v>
      </c>
    </row>
    <row r="5" spans="1:14">
      <c r="A5" s="118">
        <v>1999</v>
      </c>
      <c r="B5" s="80">
        <v>1286468</v>
      </c>
      <c r="C5" s="80">
        <v>623480</v>
      </c>
      <c r="D5" s="80">
        <v>662988</v>
      </c>
      <c r="E5" s="80">
        <v>726388</v>
      </c>
      <c r="F5" s="80">
        <v>551037</v>
      </c>
      <c r="G5" s="80">
        <v>175351</v>
      </c>
      <c r="H5" s="80">
        <v>560080</v>
      </c>
      <c r="I5" s="80">
        <v>72443</v>
      </c>
      <c r="J5" s="80">
        <v>487637</v>
      </c>
    </row>
    <row r="6" spans="1:14">
      <c r="A6" s="118">
        <v>2000</v>
      </c>
      <c r="B6" s="80">
        <v>746746</v>
      </c>
      <c r="C6" s="80">
        <v>409944</v>
      </c>
      <c r="D6" s="80">
        <v>336802</v>
      </c>
      <c r="E6" s="80">
        <v>472651</v>
      </c>
      <c r="F6" s="80">
        <v>373346</v>
      </c>
      <c r="G6" s="80">
        <v>99305</v>
      </c>
      <c r="H6" s="80">
        <v>274095</v>
      </c>
      <c r="I6" s="80">
        <v>36598</v>
      </c>
      <c r="J6" s="80">
        <v>237497</v>
      </c>
    </row>
    <row r="7" spans="1:14">
      <c r="A7" s="118">
        <v>2001</v>
      </c>
      <c r="B7" s="65">
        <v>1350866</v>
      </c>
      <c r="C7" s="65">
        <v>626980</v>
      </c>
      <c r="D7" s="65">
        <v>723886</v>
      </c>
      <c r="E7" s="65">
        <v>731145</v>
      </c>
      <c r="F7" s="65">
        <v>554090</v>
      </c>
      <c r="G7" s="65">
        <v>177055</v>
      </c>
      <c r="H7" s="65">
        <v>619721</v>
      </c>
      <c r="I7" s="65">
        <v>72890</v>
      </c>
      <c r="J7" s="65">
        <v>546831</v>
      </c>
    </row>
    <row r="8" spans="1:14">
      <c r="A8" s="118">
        <v>2002</v>
      </c>
      <c r="B8" s="65">
        <v>1374527</v>
      </c>
      <c r="C8" s="65">
        <v>624937</v>
      </c>
      <c r="D8" s="65">
        <v>749590</v>
      </c>
      <c r="E8" s="65">
        <v>733415</v>
      </c>
      <c r="F8" s="65">
        <v>560020</v>
      </c>
      <c r="G8" s="65">
        <v>173395</v>
      </c>
      <c r="H8" s="65">
        <v>641112</v>
      </c>
      <c r="I8" s="65">
        <v>64917</v>
      </c>
      <c r="J8" s="65">
        <v>576195</v>
      </c>
    </row>
    <row r="9" spans="1:14">
      <c r="A9" s="118">
        <v>2003</v>
      </c>
      <c r="B9" s="65">
        <v>1440090</v>
      </c>
      <c r="C9" s="65">
        <v>657687</v>
      </c>
      <c r="D9" s="65">
        <v>782403</v>
      </c>
      <c r="E9" s="65">
        <v>794804</v>
      </c>
      <c r="F9" s="65">
        <v>591914</v>
      </c>
      <c r="G9" s="65">
        <v>202890</v>
      </c>
      <c r="H9" s="65">
        <v>645286</v>
      </c>
      <c r="I9" s="65">
        <v>65773</v>
      </c>
      <c r="J9" s="65">
        <v>579513</v>
      </c>
    </row>
    <row r="10" spans="1:14">
      <c r="A10" s="118">
        <v>2004</v>
      </c>
      <c r="B10" s="65">
        <v>1457123</v>
      </c>
      <c r="C10" s="65">
        <v>640696</v>
      </c>
      <c r="D10" s="65">
        <v>816627</v>
      </c>
      <c r="E10" s="65">
        <v>773507</v>
      </c>
      <c r="F10" s="65">
        <v>572529</v>
      </c>
      <c r="G10" s="65">
        <v>200978</v>
      </c>
      <c r="H10" s="65">
        <v>683616</v>
      </c>
      <c r="I10" s="65">
        <v>67967</v>
      </c>
      <c r="J10" s="65">
        <v>615649</v>
      </c>
    </row>
    <row r="11" spans="1:14">
      <c r="A11" s="118">
        <v>2005</v>
      </c>
      <c r="B11" s="65">
        <v>1466732</v>
      </c>
      <c r="C11" s="65">
        <v>652368</v>
      </c>
      <c r="D11" s="65">
        <v>814364</v>
      </c>
      <c r="E11" s="65">
        <v>712878</v>
      </c>
      <c r="F11" s="65">
        <v>535887</v>
      </c>
      <c r="G11" s="65">
        <v>176991</v>
      </c>
      <c r="H11" s="65">
        <v>753854</v>
      </c>
      <c r="I11" s="65">
        <v>116481</v>
      </c>
      <c r="J11" s="65">
        <v>637373</v>
      </c>
    </row>
    <row r="12" spans="1:14">
      <c r="A12" s="118">
        <v>2006</v>
      </c>
      <c r="B12" s="65">
        <v>1517830</v>
      </c>
      <c r="C12" s="65">
        <v>701584</v>
      </c>
      <c r="D12" s="65">
        <v>816246</v>
      </c>
      <c r="E12" s="65">
        <v>824431</v>
      </c>
      <c r="F12" s="65">
        <v>622735</v>
      </c>
      <c r="G12" s="65">
        <v>201696</v>
      </c>
      <c r="H12" s="65">
        <v>693399</v>
      </c>
      <c r="I12" s="65">
        <v>78849</v>
      </c>
      <c r="J12" s="65">
        <v>614550</v>
      </c>
    </row>
    <row r="13" spans="1:14">
      <c r="A13" s="118">
        <v>2007</v>
      </c>
      <c r="B13" s="65">
        <v>1342946</v>
      </c>
      <c r="C13" s="65">
        <v>612858</v>
      </c>
      <c r="D13" s="65">
        <v>730088</v>
      </c>
      <c r="E13" s="65">
        <v>738001</v>
      </c>
      <c r="F13" s="65">
        <v>543970</v>
      </c>
      <c r="G13" s="65">
        <v>194031</v>
      </c>
      <c r="H13" s="65">
        <v>604945</v>
      </c>
      <c r="I13" s="65">
        <v>68888</v>
      </c>
      <c r="J13" s="65">
        <v>536057</v>
      </c>
    </row>
    <row r="14" spans="1:14">
      <c r="A14" s="118">
        <v>2008</v>
      </c>
      <c r="B14" s="65">
        <v>1471148</v>
      </c>
      <c r="C14" s="65">
        <v>672168</v>
      </c>
      <c r="D14" s="65">
        <v>798980</v>
      </c>
      <c r="E14" s="65">
        <v>792708</v>
      </c>
      <c r="F14" s="65">
        <v>605619</v>
      </c>
      <c r="G14" s="65">
        <v>187089</v>
      </c>
      <c r="H14" s="65">
        <v>678440</v>
      </c>
      <c r="I14" s="65">
        <v>66549</v>
      </c>
      <c r="J14" s="65">
        <v>611891</v>
      </c>
    </row>
    <row r="15" spans="1:14">
      <c r="A15" s="118">
        <v>2009</v>
      </c>
      <c r="B15" s="65">
        <v>1440485</v>
      </c>
      <c r="C15" s="65">
        <v>650593</v>
      </c>
      <c r="D15" s="65">
        <v>789892</v>
      </c>
      <c r="E15" s="65">
        <v>750018</v>
      </c>
      <c r="F15" s="65">
        <v>568058</v>
      </c>
      <c r="G15" s="65">
        <v>181960</v>
      </c>
      <c r="H15" s="65">
        <v>690467</v>
      </c>
      <c r="I15" s="65">
        <v>82535</v>
      </c>
      <c r="J15" s="65">
        <v>607932</v>
      </c>
    </row>
    <row r="16" spans="1:14">
      <c r="A16" s="118">
        <v>2010</v>
      </c>
      <c r="B16" s="65">
        <v>1466729</v>
      </c>
      <c r="C16" s="65">
        <v>661137</v>
      </c>
      <c r="D16" s="65">
        <v>805592</v>
      </c>
      <c r="E16" s="65">
        <v>774935</v>
      </c>
      <c r="F16" s="65">
        <v>575568</v>
      </c>
      <c r="G16" s="65">
        <v>199367</v>
      </c>
      <c r="H16" s="65">
        <v>691794</v>
      </c>
      <c r="I16" s="65">
        <v>85569</v>
      </c>
      <c r="J16" s="65">
        <v>606225</v>
      </c>
    </row>
    <row r="17" spans="1:10">
      <c r="A17" s="118">
        <v>2011</v>
      </c>
      <c r="B17" s="65">
        <v>1477141</v>
      </c>
      <c r="C17" s="65">
        <v>656386</v>
      </c>
      <c r="D17" s="65">
        <v>820755</v>
      </c>
      <c r="E17" s="65">
        <v>787657</v>
      </c>
      <c r="F17" s="65">
        <v>577685</v>
      </c>
      <c r="G17" s="65">
        <v>209972</v>
      </c>
      <c r="H17" s="65">
        <v>689484</v>
      </c>
      <c r="I17" s="65">
        <v>78701</v>
      </c>
      <c r="J17" s="65">
        <v>610783</v>
      </c>
    </row>
    <row r="18" spans="1:10">
      <c r="A18" s="118">
        <v>2012</v>
      </c>
      <c r="B18" s="65">
        <v>1528245</v>
      </c>
      <c r="C18" s="65">
        <v>671769</v>
      </c>
      <c r="D18" s="65">
        <v>856476</v>
      </c>
      <c r="E18" s="65">
        <v>800516</v>
      </c>
      <c r="F18" s="65">
        <v>589912</v>
      </c>
      <c r="G18" s="65">
        <v>210604</v>
      </c>
      <c r="H18" s="65">
        <v>727729</v>
      </c>
      <c r="I18" s="65">
        <v>81857</v>
      </c>
      <c r="J18" s="65">
        <v>645872</v>
      </c>
    </row>
    <row r="19" spans="1:10">
      <c r="A19" s="118">
        <v>2013</v>
      </c>
      <c r="B19" s="65">
        <v>1562336</v>
      </c>
      <c r="C19" s="65">
        <v>729986</v>
      </c>
      <c r="D19" s="65">
        <v>832350</v>
      </c>
      <c r="E19" s="65">
        <v>840387</v>
      </c>
      <c r="F19" s="65">
        <v>640987</v>
      </c>
      <c r="G19" s="65">
        <v>199400</v>
      </c>
      <c r="H19" s="65">
        <v>721949</v>
      </c>
      <c r="I19" s="65">
        <v>88999</v>
      </c>
      <c r="J19" s="65">
        <v>632950</v>
      </c>
    </row>
    <row r="20" spans="1:10" ht="15" thickBot="1">
      <c r="A20" s="119">
        <v>2014</v>
      </c>
      <c r="B20" s="67">
        <v>1581598</v>
      </c>
      <c r="C20" s="67">
        <v>768215</v>
      </c>
      <c r="D20" s="67">
        <v>813383</v>
      </c>
      <c r="E20" s="67">
        <v>869201</v>
      </c>
      <c r="F20" s="67">
        <v>662952</v>
      </c>
      <c r="G20" s="67">
        <v>206249</v>
      </c>
      <c r="H20" s="67">
        <v>712397</v>
      </c>
      <c r="I20" s="67">
        <v>105263</v>
      </c>
      <c r="J20" s="67">
        <v>607134</v>
      </c>
    </row>
    <row r="21" spans="1:10" ht="15" thickTop="1">
      <c r="A21" t="s">
        <v>200</v>
      </c>
    </row>
  </sheetData>
  <mergeCells count="4">
    <mergeCell ref="A3:A4"/>
    <mergeCell ref="B3:D3"/>
    <mergeCell ref="E3:G3"/>
    <mergeCell ref="H3:J3"/>
  </mergeCells>
  <hyperlinks>
    <hyperlink ref="N1" location="Índice!A1" display="Volver al índice" xr:uid="{69AB7616-F53B-40AD-9EAF-259253CDC503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C3F39-7827-44E3-8C2E-AAC3143C82D4}">
  <sheetPr>
    <tabColor rgb="FF40A682"/>
  </sheetPr>
  <dimension ref="A1:BY25"/>
  <sheetViews>
    <sheetView workbookViewId="0"/>
  </sheetViews>
  <sheetFormatPr defaultColWidth="11.42578125" defaultRowHeight="14.45"/>
  <cols>
    <col min="1" max="1" width="7.7109375" customWidth="1"/>
    <col min="2" max="2" width="10.85546875" customWidth="1"/>
    <col min="3" max="3" width="9.7109375" customWidth="1"/>
    <col min="4" max="4" width="10.85546875" customWidth="1"/>
    <col min="5" max="5" width="11.5703125" customWidth="1"/>
    <col min="6" max="6" width="10.85546875" customWidth="1"/>
    <col min="7" max="7" width="11.5703125" customWidth="1"/>
    <col min="8" max="8" width="9.140625" customWidth="1"/>
    <col min="10" max="10" width="9.28515625" customWidth="1"/>
    <col min="11" max="11" width="10.42578125" customWidth="1"/>
    <col min="12" max="12" width="10" customWidth="1"/>
    <col min="13" max="13" width="9" customWidth="1"/>
    <col min="15" max="15" width="10.5703125" customWidth="1"/>
    <col min="16" max="16" width="13.42578125" bestFit="1" customWidth="1"/>
    <col min="17" max="17" width="10.42578125" customWidth="1"/>
    <col min="18" max="18" width="9.140625" customWidth="1"/>
    <col min="19" max="19" width="9.7109375" customWidth="1"/>
    <col min="20" max="21" width="9.42578125" customWidth="1"/>
    <col min="22" max="22" width="10.140625" customWidth="1"/>
    <col min="23" max="23" width="9.42578125" customWidth="1"/>
    <col min="24" max="24" width="10.5703125" customWidth="1"/>
    <col min="25" max="25" width="10.28515625" customWidth="1"/>
    <col min="26" max="26" width="10.140625" customWidth="1"/>
    <col min="27" max="28" width="9.5703125" customWidth="1"/>
    <col min="29" max="29" width="11.28515625" customWidth="1"/>
    <col min="30" max="30" width="9.7109375" customWidth="1"/>
    <col min="31" max="31" width="10.28515625" customWidth="1"/>
    <col min="32" max="32" width="10" customWidth="1"/>
    <col min="33" max="33" width="8.85546875" customWidth="1"/>
    <col min="34" max="34" width="11" customWidth="1"/>
    <col min="35" max="35" width="10.140625" customWidth="1"/>
    <col min="36" max="36" width="10" customWidth="1"/>
    <col min="37" max="37" width="10.28515625" customWidth="1"/>
    <col min="38" max="38" width="9" customWidth="1"/>
    <col min="40" max="40" width="10" customWidth="1"/>
    <col min="41" max="41" width="9.7109375" customWidth="1"/>
    <col min="42" max="42" width="10.5703125" customWidth="1"/>
    <col min="43" max="43" width="8.5703125" customWidth="1"/>
    <col min="44" max="44" width="11.5703125" customWidth="1"/>
    <col min="45" max="45" width="10.5703125" customWidth="1"/>
    <col min="46" max="46" width="9.85546875" customWidth="1"/>
    <col min="47" max="47" width="10.42578125" customWidth="1"/>
    <col min="48" max="48" width="9.85546875" customWidth="1"/>
    <col min="49" max="49" width="10.85546875" customWidth="1"/>
    <col min="50" max="51" width="10.28515625" customWidth="1"/>
    <col min="52" max="53" width="9.85546875" customWidth="1"/>
    <col min="54" max="54" width="11.5703125" customWidth="1"/>
    <col min="55" max="55" width="10.42578125" customWidth="1"/>
    <col min="56" max="56" width="10.5703125" customWidth="1"/>
    <col min="57" max="57" width="11.5703125" customWidth="1"/>
    <col min="58" max="58" width="9.85546875" customWidth="1"/>
    <col min="59" max="59" width="10.5703125" customWidth="1"/>
    <col min="60" max="60" width="9.5703125" customWidth="1"/>
    <col min="61" max="61" width="9.85546875" customWidth="1"/>
    <col min="62" max="62" width="10.42578125" customWidth="1"/>
    <col min="63" max="63" width="8.7109375" bestFit="1" customWidth="1"/>
    <col min="64" max="64" width="10.42578125" customWidth="1"/>
    <col min="65" max="65" width="9.42578125" customWidth="1"/>
    <col min="66" max="67" width="9.5703125" customWidth="1"/>
    <col min="68" max="68" width="8.7109375" bestFit="1" customWidth="1"/>
    <col min="69" max="69" width="11.140625" customWidth="1"/>
    <col min="70" max="70" width="9.28515625" customWidth="1"/>
    <col min="71" max="71" width="10.42578125" customWidth="1"/>
    <col min="72" max="72" width="9.42578125" customWidth="1"/>
    <col min="73" max="73" width="8.7109375" bestFit="1" customWidth="1"/>
    <col min="74" max="74" width="11.7109375" customWidth="1"/>
    <col min="75" max="75" width="9.28515625" customWidth="1"/>
    <col min="76" max="76" width="9.7109375" customWidth="1"/>
    <col min="77" max="77" width="10.28515625" customWidth="1"/>
    <col min="78" max="78" width="7.7109375" customWidth="1"/>
  </cols>
  <sheetData>
    <row r="1" spans="1:77" ht="21">
      <c r="A1" s="58" t="s">
        <v>201</v>
      </c>
      <c r="P1" s="52" t="s">
        <v>61</v>
      </c>
    </row>
    <row r="2" spans="1:77" ht="15.95" thickBot="1">
      <c r="A2" s="19" t="s">
        <v>202</v>
      </c>
    </row>
    <row r="3" spans="1:77" s="40" customFormat="1" ht="15" thickTop="1">
      <c r="A3" s="230" t="s">
        <v>63</v>
      </c>
      <c r="B3" s="230" t="s">
        <v>203</v>
      </c>
      <c r="C3" s="230" t="s">
        <v>204</v>
      </c>
      <c r="D3" s="230"/>
      <c r="E3" s="230" t="s">
        <v>205</v>
      </c>
      <c r="F3" s="230" t="s">
        <v>206</v>
      </c>
      <c r="G3" s="230"/>
      <c r="H3" s="232" t="s">
        <v>207</v>
      </c>
      <c r="I3" s="232"/>
      <c r="J3" s="232"/>
      <c r="K3" s="232"/>
      <c r="L3" s="232"/>
      <c r="M3" s="232" t="s">
        <v>177</v>
      </c>
      <c r="N3" s="232"/>
      <c r="O3" s="232"/>
      <c r="P3" s="232"/>
      <c r="Q3" s="232"/>
      <c r="R3" s="232" t="s">
        <v>178</v>
      </c>
      <c r="S3" s="232"/>
      <c r="T3" s="232"/>
      <c r="U3" s="232"/>
      <c r="V3" s="232"/>
      <c r="W3" s="232" t="s">
        <v>136</v>
      </c>
      <c r="X3" s="232"/>
      <c r="Y3" s="232"/>
      <c r="Z3" s="232"/>
      <c r="AA3" s="232"/>
      <c r="AB3" s="232" t="s">
        <v>137</v>
      </c>
      <c r="AC3" s="232"/>
      <c r="AD3" s="232"/>
      <c r="AE3" s="232"/>
      <c r="AF3" s="232"/>
      <c r="AG3" s="232" t="s">
        <v>118</v>
      </c>
      <c r="AH3" s="232"/>
      <c r="AI3" s="232"/>
      <c r="AJ3" s="232"/>
      <c r="AK3" s="232"/>
      <c r="AL3" s="232" t="s">
        <v>119</v>
      </c>
      <c r="AM3" s="232"/>
      <c r="AN3" s="232"/>
      <c r="AO3" s="232"/>
      <c r="AP3" s="232"/>
      <c r="AQ3" s="232" t="s">
        <v>139</v>
      </c>
      <c r="AR3" s="232"/>
      <c r="AS3" s="232"/>
      <c r="AT3" s="232"/>
      <c r="AU3" s="232"/>
      <c r="AV3" s="232" t="s">
        <v>121</v>
      </c>
      <c r="AW3" s="232"/>
      <c r="AX3" s="232"/>
      <c r="AY3" s="232"/>
      <c r="AZ3" s="232"/>
      <c r="BA3" s="232" t="s">
        <v>208</v>
      </c>
      <c r="BB3" s="232"/>
      <c r="BC3" s="232"/>
      <c r="BD3" s="232"/>
      <c r="BE3" s="232"/>
      <c r="BF3" s="232" t="s">
        <v>123</v>
      </c>
      <c r="BG3" s="232"/>
      <c r="BH3" s="232"/>
      <c r="BI3" s="232"/>
      <c r="BJ3" s="232"/>
      <c r="BK3" s="232" t="s">
        <v>209</v>
      </c>
      <c r="BL3" s="232"/>
      <c r="BM3" s="232"/>
      <c r="BN3" s="232"/>
      <c r="BO3" s="232"/>
      <c r="BP3" s="232" t="s">
        <v>210</v>
      </c>
      <c r="BQ3" s="232"/>
      <c r="BR3" s="232"/>
      <c r="BS3" s="232"/>
      <c r="BT3" s="232"/>
      <c r="BU3" s="232" t="s">
        <v>126</v>
      </c>
      <c r="BV3" s="232"/>
      <c r="BW3" s="232"/>
      <c r="BX3" s="232"/>
      <c r="BY3" s="232"/>
    </row>
    <row r="4" spans="1:77" s="40" customFormat="1">
      <c r="A4" s="231"/>
      <c r="B4" s="231"/>
      <c r="C4" s="231"/>
      <c r="D4" s="231"/>
      <c r="E4" s="231"/>
      <c r="F4" s="231"/>
      <c r="G4" s="231"/>
      <c r="H4" s="231" t="s">
        <v>107</v>
      </c>
      <c r="I4" s="231" t="s">
        <v>211</v>
      </c>
      <c r="J4" s="231"/>
      <c r="K4" s="231"/>
      <c r="L4" s="231" t="s">
        <v>212</v>
      </c>
      <c r="M4" s="231" t="s">
        <v>107</v>
      </c>
      <c r="N4" s="231" t="s">
        <v>211</v>
      </c>
      <c r="O4" s="231"/>
      <c r="P4" s="231"/>
      <c r="Q4" s="231" t="s">
        <v>212</v>
      </c>
      <c r="R4" s="231" t="s">
        <v>107</v>
      </c>
      <c r="S4" s="231" t="s">
        <v>211</v>
      </c>
      <c r="T4" s="231"/>
      <c r="U4" s="231"/>
      <c r="V4" s="231" t="s">
        <v>212</v>
      </c>
      <c r="W4" s="231" t="s">
        <v>107</v>
      </c>
      <c r="X4" s="231" t="s">
        <v>211</v>
      </c>
      <c r="Y4" s="231"/>
      <c r="Z4" s="231"/>
      <c r="AA4" s="231" t="s">
        <v>212</v>
      </c>
      <c r="AB4" s="231" t="s">
        <v>107</v>
      </c>
      <c r="AC4" s="231" t="s">
        <v>211</v>
      </c>
      <c r="AD4" s="231"/>
      <c r="AE4" s="231"/>
      <c r="AF4" s="231" t="s">
        <v>212</v>
      </c>
      <c r="AG4" s="231" t="s">
        <v>107</v>
      </c>
      <c r="AH4" s="231" t="s">
        <v>211</v>
      </c>
      <c r="AI4" s="231"/>
      <c r="AJ4" s="231"/>
      <c r="AK4" s="231" t="s">
        <v>212</v>
      </c>
      <c r="AL4" s="231" t="s">
        <v>107</v>
      </c>
      <c r="AM4" s="231" t="s">
        <v>211</v>
      </c>
      <c r="AN4" s="231"/>
      <c r="AO4" s="231"/>
      <c r="AP4" s="231" t="s">
        <v>212</v>
      </c>
      <c r="AQ4" s="231" t="s">
        <v>107</v>
      </c>
      <c r="AR4" s="231" t="s">
        <v>211</v>
      </c>
      <c r="AS4" s="231"/>
      <c r="AT4" s="231"/>
      <c r="AU4" s="231" t="s">
        <v>212</v>
      </c>
      <c r="AV4" s="231" t="s">
        <v>107</v>
      </c>
      <c r="AW4" s="231" t="s">
        <v>211</v>
      </c>
      <c r="AX4" s="231"/>
      <c r="AY4" s="231"/>
      <c r="AZ4" s="231" t="s">
        <v>212</v>
      </c>
      <c r="BA4" s="231" t="s">
        <v>107</v>
      </c>
      <c r="BB4" s="231" t="s">
        <v>211</v>
      </c>
      <c r="BC4" s="231"/>
      <c r="BD4" s="231"/>
      <c r="BE4" s="231" t="s">
        <v>212</v>
      </c>
      <c r="BF4" s="231" t="s">
        <v>107</v>
      </c>
      <c r="BG4" s="231" t="s">
        <v>211</v>
      </c>
      <c r="BH4" s="231"/>
      <c r="BI4" s="231"/>
      <c r="BJ4" s="231" t="s">
        <v>212</v>
      </c>
      <c r="BK4" s="231" t="s">
        <v>107</v>
      </c>
      <c r="BL4" s="231" t="s">
        <v>211</v>
      </c>
      <c r="BM4" s="231"/>
      <c r="BN4" s="231"/>
      <c r="BO4" s="231" t="s">
        <v>212</v>
      </c>
      <c r="BP4" s="231" t="s">
        <v>107</v>
      </c>
      <c r="BQ4" s="231" t="s">
        <v>211</v>
      </c>
      <c r="BR4" s="231"/>
      <c r="BS4" s="231"/>
      <c r="BT4" s="231" t="s">
        <v>212</v>
      </c>
      <c r="BU4" s="231" t="s">
        <v>107</v>
      </c>
      <c r="BV4" s="231" t="s">
        <v>211</v>
      </c>
      <c r="BW4" s="231"/>
      <c r="BX4" s="231"/>
      <c r="BY4" s="231" t="s">
        <v>212</v>
      </c>
    </row>
    <row r="5" spans="1:77" s="40" customFormat="1" ht="43.5">
      <c r="A5" s="231"/>
      <c r="B5" s="231"/>
      <c r="C5" s="62" t="s">
        <v>174</v>
      </c>
      <c r="D5" s="62" t="s">
        <v>213</v>
      </c>
      <c r="E5" s="231"/>
      <c r="F5" s="62" t="s">
        <v>214</v>
      </c>
      <c r="G5" s="62" t="s">
        <v>215</v>
      </c>
      <c r="H5" s="231"/>
      <c r="I5" s="62" t="s">
        <v>216</v>
      </c>
      <c r="J5" s="62" t="s">
        <v>217</v>
      </c>
      <c r="K5" s="62" t="s">
        <v>218</v>
      </c>
      <c r="L5" s="231"/>
      <c r="M5" s="231"/>
      <c r="N5" s="62" t="s">
        <v>216</v>
      </c>
      <c r="O5" s="62" t="s">
        <v>217</v>
      </c>
      <c r="P5" s="62" t="s">
        <v>218</v>
      </c>
      <c r="Q5" s="231"/>
      <c r="R5" s="231"/>
      <c r="S5" s="62" t="s">
        <v>216</v>
      </c>
      <c r="T5" s="62" t="s">
        <v>217</v>
      </c>
      <c r="U5" s="62" t="s">
        <v>218</v>
      </c>
      <c r="V5" s="231"/>
      <c r="W5" s="231"/>
      <c r="X5" s="62" t="s">
        <v>216</v>
      </c>
      <c r="Y5" s="62" t="s">
        <v>217</v>
      </c>
      <c r="Z5" s="62" t="s">
        <v>218</v>
      </c>
      <c r="AA5" s="231"/>
      <c r="AB5" s="231"/>
      <c r="AC5" s="62" t="s">
        <v>216</v>
      </c>
      <c r="AD5" s="62" t="s">
        <v>217</v>
      </c>
      <c r="AE5" s="62" t="s">
        <v>218</v>
      </c>
      <c r="AF5" s="231"/>
      <c r="AG5" s="231"/>
      <c r="AH5" s="62" t="s">
        <v>216</v>
      </c>
      <c r="AI5" s="62" t="s">
        <v>217</v>
      </c>
      <c r="AJ5" s="62" t="s">
        <v>218</v>
      </c>
      <c r="AK5" s="231"/>
      <c r="AL5" s="231"/>
      <c r="AM5" s="62" t="s">
        <v>216</v>
      </c>
      <c r="AN5" s="62" t="s">
        <v>217</v>
      </c>
      <c r="AO5" s="62" t="s">
        <v>218</v>
      </c>
      <c r="AP5" s="231"/>
      <c r="AQ5" s="231"/>
      <c r="AR5" s="62" t="s">
        <v>216</v>
      </c>
      <c r="AS5" s="62" t="s">
        <v>217</v>
      </c>
      <c r="AT5" s="62" t="s">
        <v>218</v>
      </c>
      <c r="AU5" s="231"/>
      <c r="AV5" s="231"/>
      <c r="AW5" s="62" t="s">
        <v>216</v>
      </c>
      <c r="AX5" s="62" t="s">
        <v>217</v>
      </c>
      <c r="AY5" s="62" t="s">
        <v>218</v>
      </c>
      <c r="AZ5" s="231"/>
      <c r="BA5" s="231"/>
      <c r="BB5" s="62" t="s">
        <v>216</v>
      </c>
      <c r="BC5" s="62" t="s">
        <v>217</v>
      </c>
      <c r="BD5" s="62" t="s">
        <v>218</v>
      </c>
      <c r="BE5" s="231"/>
      <c r="BF5" s="231"/>
      <c r="BG5" s="62" t="s">
        <v>216</v>
      </c>
      <c r="BH5" s="62" t="s">
        <v>217</v>
      </c>
      <c r="BI5" s="62" t="s">
        <v>218</v>
      </c>
      <c r="BJ5" s="231"/>
      <c r="BK5" s="231"/>
      <c r="BL5" s="62" t="s">
        <v>216</v>
      </c>
      <c r="BM5" s="62" t="s">
        <v>217</v>
      </c>
      <c r="BN5" s="62" t="s">
        <v>218</v>
      </c>
      <c r="BO5" s="231"/>
      <c r="BP5" s="231"/>
      <c r="BQ5" s="62" t="s">
        <v>216</v>
      </c>
      <c r="BR5" s="62" t="s">
        <v>217</v>
      </c>
      <c r="BS5" s="62" t="s">
        <v>218</v>
      </c>
      <c r="BT5" s="231"/>
      <c r="BU5" s="231"/>
      <c r="BV5" s="62" t="s">
        <v>216</v>
      </c>
      <c r="BW5" s="62" t="s">
        <v>217</v>
      </c>
      <c r="BX5" s="62" t="s">
        <v>218</v>
      </c>
      <c r="BY5" s="231"/>
    </row>
    <row r="6" spans="1:77">
      <c r="A6" s="21">
        <v>1999</v>
      </c>
      <c r="B6" s="1">
        <f>H6+M6+R6+W6+AB6+AG6+AL6+AQ6+AV6+BA6+BF6+BK6+BP6+BU6</f>
        <v>2274728</v>
      </c>
      <c r="C6" s="123">
        <f>B6*D6</f>
        <v>1360240</v>
      </c>
      <c r="D6" s="126">
        <f>1-E6</f>
        <v>0.59797918696213348</v>
      </c>
      <c r="E6" s="87">
        <f>(L6+Q6+V6+AA6+AF6+AK6+AP6+AU6+AZ6+BE6+BJ6+BO6+BT6+BY6)/B6</f>
        <v>0.40202081303786652</v>
      </c>
      <c r="F6" s="87">
        <f>(I6+N6+S6+X6+AC6+AH6+AM6+AR6+AW6+BB6+BG6+BL6+BQ6+BV6)/C6</f>
        <v>0.68882697171087459</v>
      </c>
      <c r="G6" s="87">
        <f>1-F6</f>
        <v>0.31117302828912541</v>
      </c>
      <c r="H6" s="1">
        <v>486490</v>
      </c>
      <c r="I6" s="1">
        <v>46288</v>
      </c>
      <c r="J6" s="1">
        <v>159551</v>
      </c>
      <c r="K6" s="124">
        <f>(J6+I6)/H6</f>
        <v>0.42311044420234745</v>
      </c>
      <c r="L6" s="1">
        <f t="shared" ref="L6:L21" si="0">H6-I6-J6</f>
        <v>280651</v>
      </c>
      <c r="M6" s="1">
        <v>16759</v>
      </c>
      <c r="N6" s="1">
        <v>3021</v>
      </c>
      <c r="O6" s="1">
        <v>3122</v>
      </c>
      <c r="P6" s="87">
        <f>(O6+N6)/M6</f>
        <v>0.36654931678501101</v>
      </c>
      <c r="Q6" s="1">
        <f>M6-N6-O6</f>
        <v>10616</v>
      </c>
      <c r="R6" s="1">
        <v>1779</v>
      </c>
      <c r="S6" s="1">
        <v>968</v>
      </c>
      <c r="T6" s="1">
        <v>755</v>
      </c>
      <c r="U6" s="126">
        <f>(T6+S6)/R6</f>
        <v>0.96852164137155705</v>
      </c>
      <c r="V6" s="1">
        <f>R6-S6-T6</f>
        <v>56</v>
      </c>
      <c r="W6" s="1">
        <v>426609</v>
      </c>
      <c r="X6" s="1">
        <v>218749</v>
      </c>
      <c r="Y6" s="1">
        <v>61101</v>
      </c>
      <c r="Z6" s="126">
        <f>(Y6+X6)/W6</f>
        <v>0.65598709825624868</v>
      </c>
      <c r="AA6" s="1">
        <f>W6-X6-Y6</f>
        <v>146759</v>
      </c>
      <c r="AB6" s="1">
        <v>8460</v>
      </c>
      <c r="AC6" s="1">
        <v>7027</v>
      </c>
      <c r="AD6" s="1">
        <v>1433</v>
      </c>
      <c r="AE6" s="126">
        <f>(AD6+AC6)/AB6</f>
        <v>1</v>
      </c>
      <c r="AF6" s="1">
        <f>AB6-AC6-AD6</f>
        <v>0</v>
      </c>
      <c r="AG6" s="1">
        <v>130949</v>
      </c>
      <c r="AH6" s="1">
        <v>27837</v>
      </c>
      <c r="AI6" s="1">
        <v>82338</v>
      </c>
      <c r="AJ6" s="126">
        <f>(AI6+AH6)/AG6</f>
        <v>0.84135808597240147</v>
      </c>
      <c r="AK6" s="1">
        <f>AG6-AH6-AI6</f>
        <v>20774</v>
      </c>
      <c r="AL6" s="1">
        <v>578513</v>
      </c>
      <c r="AM6" s="1">
        <v>163408</v>
      </c>
      <c r="AN6" s="1">
        <v>53191</v>
      </c>
      <c r="AO6" s="126">
        <f>(AN6+AM6)/AL6</f>
        <v>0.37440645240469961</v>
      </c>
      <c r="AP6" s="1">
        <f>AL6-AM6-AN6</f>
        <v>361914</v>
      </c>
      <c r="AQ6" s="1">
        <v>100301</v>
      </c>
      <c r="AR6" s="1">
        <v>47912</v>
      </c>
      <c r="AS6" s="1">
        <v>26544</v>
      </c>
      <c r="AT6" s="125">
        <f>(AS6+AR6)/AQ6</f>
        <v>0.74232559994416802</v>
      </c>
      <c r="AU6" s="1">
        <f>AQ6-AR6-AS6</f>
        <v>25845</v>
      </c>
      <c r="AV6" s="1">
        <v>84469</v>
      </c>
      <c r="AW6" s="1">
        <v>64185</v>
      </c>
      <c r="AX6" s="1">
        <v>10624</v>
      </c>
      <c r="AY6" s="126">
        <f>(AX6+AW6)/AV6</f>
        <v>0.88563851827297591</v>
      </c>
      <c r="AZ6" s="1">
        <f>AV6-AW6-AX6</f>
        <v>9660</v>
      </c>
      <c r="BA6" s="1">
        <v>113136</v>
      </c>
      <c r="BB6" s="1">
        <v>104078</v>
      </c>
      <c r="BC6" s="1">
        <v>9058</v>
      </c>
      <c r="BD6" s="126">
        <f>(BC6+BB6)/BA6</f>
        <v>1</v>
      </c>
      <c r="BE6" s="1">
        <f>BA6-BB6-BC6</f>
        <v>0</v>
      </c>
      <c r="BF6" s="1">
        <v>74574</v>
      </c>
      <c r="BG6" s="1">
        <v>69311</v>
      </c>
      <c r="BH6" s="1">
        <v>4203</v>
      </c>
      <c r="BI6" s="126">
        <f>(BH6+BG6)/BF6</f>
        <v>0.98578593075334564</v>
      </c>
      <c r="BJ6" s="1">
        <f>BF6-BG6-BH6</f>
        <v>1060</v>
      </c>
      <c r="BK6" s="1">
        <v>140107</v>
      </c>
      <c r="BL6" s="1">
        <v>71660</v>
      </c>
      <c r="BM6" s="1">
        <v>11294</v>
      </c>
      <c r="BN6" s="126">
        <f>(BM6+BL6)/BK6</f>
        <v>0.59207605615707992</v>
      </c>
      <c r="BO6" s="1">
        <f>BK6-BL6-BM6</f>
        <v>57153</v>
      </c>
      <c r="BP6" s="1">
        <v>111282</v>
      </c>
      <c r="BQ6" s="1">
        <f t="shared" ref="BQ6:BQ11" si="1">BP6</f>
        <v>111282</v>
      </c>
      <c r="BR6" s="1">
        <v>0</v>
      </c>
      <c r="BS6" s="126">
        <f>(BR6+BQ6)/BP6</f>
        <v>1</v>
      </c>
      <c r="BT6" s="1">
        <v>0</v>
      </c>
      <c r="BU6" s="1">
        <v>1300</v>
      </c>
      <c r="BV6" s="1">
        <v>1244</v>
      </c>
      <c r="BW6" s="1">
        <v>56</v>
      </c>
      <c r="BX6" s="126">
        <f>(BW6+BV6)/BU6</f>
        <v>1</v>
      </c>
      <c r="BY6" s="1">
        <f>BU6-BV6-BW6</f>
        <v>0</v>
      </c>
    </row>
    <row r="7" spans="1:77">
      <c r="A7" s="1">
        <v>2000</v>
      </c>
      <c r="B7" s="1">
        <f>H7+M7+R7+W7+AB7+AG7+AL7+AQ7+AV7+BA7+BF7+BK7+BP7+BU7</f>
        <v>2322697</v>
      </c>
      <c r="C7" s="123">
        <f t="shared" ref="C7:C21" si="2">B7*D7</f>
        <v>1310669.9999999998</v>
      </c>
      <c r="D7" s="126">
        <f>1-E7</f>
        <v>0.56428798073963149</v>
      </c>
      <c r="E7" s="87">
        <f>(L7+Q7+V7+AA7+AF7+AK7+AP7+AU7+AZ7+BE7+BJ7+BO7+BT7+BY7)/B7</f>
        <v>0.43571201926036845</v>
      </c>
      <c r="F7" s="87">
        <f t="shared" ref="F7:F21" si="3">(I7+N7+S7+X7+AC7+AH7+AM7+AR7+AW7+BB7+BG7+BL7+BQ7+BV7)/C7</f>
        <v>0.71824257822335158</v>
      </c>
      <c r="G7" s="87">
        <f t="shared" ref="G7:G21" si="4">1-F7</f>
        <v>0.28175742177664842</v>
      </c>
      <c r="H7" s="80">
        <v>484938</v>
      </c>
      <c r="I7" s="80">
        <v>48222</v>
      </c>
      <c r="J7" s="80">
        <v>146531</v>
      </c>
      <c r="K7" s="124">
        <f>(J7+I7)/H7</f>
        <v>0.40160391637693893</v>
      </c>
      <c r="L7" s="1">
        <f t="shared" si="0"/>
        <v>290185</v>
      </c>
      <c r="M7" s="80">
        <v>16866</v>
      </c>
      <c r="N7" s="80">
        <v>1330</v>
      </c>
      <c r="O7" s="80">
        <v>1187</v>
      </c>
      <c r="P7" s="87">
        <f>(O7+N7)/M7</f>
        <v>0.14923514763429385</v>
      </c>
      <c r="Q7" s="1">
        <f>M7-N7-O7</f>
        <v>14349</v>
      </c>
      <c r="R7" s="80">
        <v>1533</v>
      </c>
      <c r="S7" s="80">
        <v>665</v>
      </c>
      <c r="T7" s="80">
        <v>351</v>
      </c>
      <c r="U7" s="126">
        <f>(T7+S7)/R7</f>
        <v>0.6627527723418134</v>
      </c>
      <c r="V7" s="1">
        <f>R7-S7-T7</f>
        <v>517</v>
      </c>
      <c r="W7" s="80">
        <v>433459</v>
      </c>
      <c r="X7" s="80">
        <v>223056</v>
      </c>
      <c r="Y7" s="80">
        <v>50081</v>
      </c>
      <c r="Z7" s="126">
        <f>(Y7+X7)/W7</f>
        <v>0.63013341515575871</v>
      </c>
      <c r="AA7" s="1">
        <f>W7-X7-Y7</f>
        <v>160322</v>
      </c>
      <c r="AB7" s="80">
        <v>8781</v>
      </c>
      <c r="AC7" s="80">
        <v>7055</v>
      </c>
      <c r="AD7" s="80">
        <v>1208</v>
      </c>
      <c r="AE7" s="126">
        <f>(AD7+AC7)/AB7</f>
        <v>0.94100899669741489</v>
      </c>
      <c r="AF7" s="1">
        <f>AB7-AC7-AD7</f>
        <v>518</v>
      </c>
      <c r="AG7" s="80">
        <v>118833</v>
      </c>
      <c r="AH7" s="80">
        <v>29716</v>
      </c>
      <c r="AI7" s="80">
        <v>64737</v>
      </c>
      <c r="AJ7" s="126">
        <f>(AI7+AH7)/AG7</f>
        <v>0.79483813418831473</v>
      </c>
      <c r="AK7" s="1">
        <f>AG7-AH7-AI7</f>
        <v>24380</v>
      </c>
      <c r="AL7" s="80">
        <v>610879</v>
      </c>
      <c r="AM7" s="80">
        <v>163109</v>
      </c>
      <c r="AN7" s="80">
        <v>47035</v>
      </c>
      <c r="AO7" s="126">
        <f>(AN7+AM7)/AL7</f>
        <v>0.34400265846427852</v>
      </c>
      <c r="AP7" s="1">
        <f>AL7-AM7-AN7</f>
        <v>400735</v>
      </c>
      <c r="AQ7" s="80">
        <v>109447</v>
      </c>
      <c r="AR7" s="80">
        <v>53546</v>
      </c>
      <c r="AS7" s="80">
        <v>23163</v>
      </c>
      <c r="AT7" s="125">
        <f>(AS7+AR7)/AQ7</f>
        <v>0.70087805056328634</v>
      </c>
      <c r="AU7" s="1">
        <f>AQ7-AR7-AS7</f>
        <v>32738</v>
      </c>
      <c r="AV7" s="80">
        <v>87781</v>
      </c>
      <c r="AW7" s="80">
        <v>63424</v>
      </c>
      <c r="AX7" s="80">
        <v>10095</v>
      </c>
      <c r="AY7" s="126">
        <f>(AX7+AW7)/AV7</f>
        <v>0.83752748316833936</v>
      </c>
      <c r="AZ7" s="1">
        <f>AV7-AW7-AX7</f>
        <v>14262</v>
      </c>
      <c r="BA7" s="80">
        <v>123796</v>
      </c>
      <c r="BB7" s="80">
        <v>114402</v>
      </c>
      <c r="BC7" s="80">
        <v>9335</v>
      </c>
      <c r="BD7" s="126">
        <f>(BC7+BB7)/BA7</f>
        <v>0.99952340948011242</v>
      </c>
      <c r="BE7" s="1">
        <f>BA7-BB7-BC7</f>
        <v>59</v>
      </c>
      <c r="BF7" s="80">
        <v>69847</v>
      </c>
      <c r="BG7" s="80">
        <v>62447</v>
      </c>
      <c r="BH7" s="80">
        <v>5663</v>
      </c>
      <c r="BI7" s="126">
        <f>(BH7+BG7)/BF7</f>
        <v>0.97513135854081068</v>
      </c>
      <c r="BJ7" s="1">
        <f>BF7-BG7-BH7</f>
        <v>1737</v>
      </c>
      <c r="BK7" s="80">
        <v>154933</v>
      </c>
      <c r="BL7" s="80">
        <v>73031</v>
      </c>
      <c r="BM7" s="80">
        <v>9677</v>
      </c>
      <c r="BN7" s="126">
        <f>(BM7+BL7)/BK7</f>
        <v>0.53383075264791879</v>
      </c>
      <c r="BO7" s="1">
        <f>BK7-BL7-BM7</f>
        <v>72225</v>
      </c>
      <c r="BP7" s="80">
        <v>100428</v>
      </c>
      <c r="BQ7" s="1">
        <f t="shared" si="1"/>
        <v>100428</v>
      </c>
      <c r="BR7" s="1">
        <v>0</v>
      </c>
      <c r="BS7" s="126">
        <f>(BR7+BQ7)/BP7</f>
        <v>1</v>
      </c>
      <c r="BT7" s="1">
        <v>0</v>
      </c>
      <c r="BU7" s="80">
        <v>1176</v>
      </c>
      <c r="BV7" s="80">
        <v>948</v>
      </c>
      <c r="BW7" s="80">
        <v>228</v>
      </c>
      <c r="BX7" s="126">
        <f t="shared" ref="BX7:BX21" si="5">(BW7+BV7)/BU7</f>
        <v>1</v>
      </c>
      <c r="BY7" s="1">
        <f t="shared" ref="BY7:BY13" si="6">BU7-BV7-BW7</f>
        <v>0</v>
      </c>
    </row>
    <row r="8" spans="1:77">
      <c r="A8" s="21">
        <v>2001</v>
      </c>
      <c r="B8" s="1">
        <f t="shared" ref="B8:B21" si="7">H8+M8+R8+W8+AB8+AG8+AL8+AQ8+AV8+BA8+BF8+BK8+BP8+BU8</f>
        <v>2451317</v>
      </c>
      <c r="C8" s="123">
        <f t="shared" si="2"/>
        <v>1383702</v>
      </c>
      <c r="D8" s="126">
        <f t="shared" ref="D8:D21" si="8">1-E8</f>
        <v>0.5644728935506913</v>
      </c>
      <c r="E8" s="87">
        <f>(L8+Q8+V8+AA8+AF8+AK8+AP8+AU8+AZ8+BE8+BJ8+BO8+BT8+BY8)/B8</f>
        <v>0.4355271064493087</v>
      </c>
      <c r="F8" s="87">
        <f t="shared" si="3"/>
        <v>0.69540984980870157</v>
      </c>
      <c r="G8" s="87">
        <f t="shared" si="4"/>
        <v>0.30459015019129843</v>
      </c>
      <c r="H8" s="65">
        <v>520893</v>
      </c>
      <c r="I8" s="65">
        <v>39024</v>
      </c>
      <c r="J8" s="65">
        <v>154706</v>
      </c>
      <c r="K8" s="124">
        <f t="shared" ref="K8:K21" si="9">(J8+I8)/H8</f>
        <v>0.37191899296016651</v>
      </c>
      <c r="L8" s="1">
        <f t="shared" si="0"/>
        <v>327163</v>
      </c>
      <c r="M8" s="65">
        <v>13361</v>
      </c>
      <c r="N8" s="65">
        <v>2326</v>
      </c>
      <c r="O8" s="65">
        <v>2605</v>
      </c>
      <c r="P8" s="87">
        <f t="shared" ref="P8:P21" si="10">(O8+N8)/M8</f>
        <v>0.36905920215552729</v>
      </c>
      <c r="Q8" s="1">
        <f t="shared" ref="Q8:Q21" si="11">M8-N8-O8</f>
        <v>8430</v>
      </c>
      <c r="R8" s="65">
        <v>3037</v>
      </c>
      <c r="S8" s="1">
        <v>348</v>
      </c>
      <c r="T8" s="65">
        <v>2170</v>
      </c>
      <c r="U8" s="126">
        <f t="shared" ref="U8:U21" si="12">(T8+S8)/R8</f>
        <v>0.82910767204478109</v>
      </c>
      <c r="V8" s="1">
        <f t="shared" ref="V8:V21" si="13">R8-S8-T8</f>
        <v>519</v>
      </c>
      <c r="W8" s="65">
        <v>431559</v>
      </c>
      <c r="X8" s="65">
        <v>218483</v>
      </c>
      <c r="Y8" s="65">
        <v>56142</v>
      </c>
      <c r="Z8" s="126">
        <f t="shared" ref="Z8:Z21" si="14">(Y8+X8)/W8</f>
        <v>0.63635563155906838</v>
      </c>
      <c r="AA8" s="1">
        <f t="shared" ref="AA8:AA21" si="15">W8-X8-Y8</f>
        <v>156934</v>
      </c>
      <c r="AB8" s="65">
        <v>10871</v>
      </c>
      <c r="AC8" s="65">
        <v>9881</v>
      </c>
      <c r="AD8" s="1">
        <v>990</v>
      </c>
      <c r="AE8" s="126">
        <f t="shared" ref="AE8:AE21" si="16">(AD8+AC8)/AB8</f>
        <v>1</v>
      </c>
      <c r="AF8" s="1">
        <f t="shared" ref="AF8:AF21" si="17">AB8-AC8-AD8</f>
        <v>0</v>
      </c>
      <c r="AG8" s="65">
        <v>133007</v>
      </c>
      <c r="AH8" s="65">
        <v>26042</v>
      </c>
      <c r="AI8" s="65">
        <v>84090</v>
      </c>
      <c r="AJ8" s="126">
        <f t="shared" ref="AJ8:AJ21" si="18">(AI8+AH8)/AG8</f>
        <v>0.82801657055643685</v>
      </c>
      <c r="AK8" s="1">
        <f t="shared" ref="AK8:AK21" si="19">AG8-AH8-AI8</f>
        <v>22875</v>
      </c>
      <c r="AL8" s="65">
        <v>667356</v>
      </c>
      <c r="AM8" s="65">
        <v>168498</v>
      </c>
      <c r="AN8" s="65">
        <v>54401</v>
      </c>
      <c r="AO8" s="126">
        <f t="shared" ref="AO8:AO21" si="20">(AN8+AM8)/AL8</f>
        <v>0.33400314075246196</v>
      </c>
      <c r="AP8" s="1">
        <f t="shared" ref="AP8:AP21" si="21">AL8-AM8-AN8</f>
        <v>444457</v>
      </c>
      <c r="AQ8" s="65">
        <v>113429</v>
      </c>
      <c r="AR8" s="65">
        <v>55722</v>
      </c>
      <c r="AS8" s="65">
        <v>28771</v>
      </c>
      <c r="AT8" s="125">
        <f t="shared" ref="AT8:AT21" si="22">(AS8+AR8)/AQ8</f>
        <v>0.74489768930344091</v>
      </c>
      <c r="AU8" s="1">
        <f t="shared" ref="AU8:AU21" si="23">AQ8-AR8-AS8</f>
        <v>28936</v>
      </c>
      <c r="AV8" s="65">
        <v>100469</v>
      </c>
      <c r="AW8" s="65">
        <v>76354</v>
      </c>
      <c r="AX8" s="65">
        <v>10021</v>
      </c>
      <c r="AY8" s="126">
        <f t="shared" ref="AY8:AY21" si="24">(AX8+AW8)/AV8</f>
        <v>0.85971792294140481</v>
      </c>
      <c r="AZ8" s="1">
        <f t="shared" ref="AZ8:AZ21" si="25">AV8-AW8-AX8</f>
        <v>14094</v>
      </c>
      <c r="BA8" s="65">
        <v>97451</v>
      </c>
      <c r="BB8" s="65">
        <v>89455</v>
      </c>
      <c r="BC8" s="65">
        <v>7776</v>
      </c>
      <c r="BD8" s="126">
        <f t="shared" ref="BD8:BD21" si="26">(BC8+BB8)/BA8</f>
        <v>0.99774245518260463</v>
      </c>
      <c r="BE8" s="1">
        <f t="shared" ref="BE8:BE21" si="27">BA8-BB8-BC8</f>
        <v>220</v>
      </c>
      <c r="BF8" s="65">
        <v>88036</v>
      </c>
      <c r="BG8" s="65">
        <v>80739</v>
      </c>
      <c r="BH8" s="65">
        <v>5965</v>
      </c>
      <c r="BI8" s="126">
        <f t="shared" ref="BI8:BI21" si="28">(BH8+BG8)/BF8</f>
        <v>0.98486982598028083</v>
      </c>
      <c r="BJ8" s="1">
        <f t="shared" ref="BJ8:BJ21" si="29">BF8-BG8-BH8</f>
        <v>1332</v>
      </c>
      <c r="BK8" s="65">
        <v>155314</v>
      </c>
      <c r="BL8" s="65">
        <v>78834</v>
      </c>
      <c r="BM8" s="65">
        <v>13596</v>
      </c>
      <c r="BN8" s="126">
        <f t="shared" ref="BN8:BN21" si="30">(BM8+BL8)/BK8</f>
        <v>0.59511698880976605</v>
      </c>
      <c r="BO8" s="1">
        <f t="shared" ref="BO8:BO21" si="31">BK8-BL8-BM8</f>
        <v>62884</v>
      </c>
      <c r="BP8" s="65">
        <v>115007</v>
      </c>
      <c r="BQ8" s="1">
        <f t="shared" si="1"/>
        <v>115007</v>
      </c>
      <c r="BR8" s="1">
        <v>0</v>
      </c>
      <c r="BS8" s="126">
        <f t="shared" ref="BS8:BS21" si="32">(BR8+BQ8)/BP8</f>
        <v>1</v>
      </c>
      <c r="BT8" s="1">
        <v>0</v>
      </c>
      <c r="BU8" s="65">
        <v>1527</v>
      </c>
      <c r="BV8" s="65">
        <v>1527</v>
      </c>
      <c r="BW8" s="80">
        <v>229</v>
      </c>
      <c r="BX8" s="126">
        <f t="shared" si="5"/>
        <v>1.1499672560576293</v>
      </c>
      <c r="BY8" s="1">
        <f t="shared" si="6"/>
        <v>-229</v>
      </c>
    </row>
    <row r="9" spans="1:77">
      <c r="A9" s="1">
        <v>2002</v>
      </c>
      <c r="B9" s="1">
        <f t="shared" si="7"/>
        <v>2412785</v>
      </c>
      <c r="C9" s="123">
        <f t="shared" si="2"/>
        <v>1333679</v>
      </c>
      <c r="D9" s="126">
        <f t="shared" si="8"/>
        <v>0.55275501132508698</v>
      </c>
      <c r="E9" s="87">
        <f>(L9+Q9+V9+AA9+AF9+AK9+AP9+AU9+AZ9+BE9+BJ9+BO9+BT9+BY9)/B9</f>
        <v>0.44724498867491302</v>
      </c>
      <c r="F9" s="87">
        <f t="shared" si="3"/>
        <v>0.71719206795638235</v>
      </c>
      <c r="G9" s="87">
        <f t="shared" si="4"/>
        <v>0.28280793204361765</v>
      </c>
      <c r="H9" s="65">
        <v>458432</v>
      </c>
      <c r="I9" s="65">
        <v>34073</v>
      </c>
      <c r="J9" s="65">
        <v>122491</v>
      </c>
      <c r="K9" s="124">
        <f t="shared" si="9"/>
        <v>0.34152066173391038</v>
      </c>
      <c r="L9" s="1">
        <f t="shared" si="0"/>
        <v>301868</v>
      </c>
      <c r="M9" s="65">
        <v>15975</v>
      </c>
      <c r="N9" s="65">
        <v>1634</v>
      </c>
      <c r="O9" s="65">
        <v>2665</v>
      </c>
      <c r="P9" s="87">
        <f t="shared" si="10"/>
        <v>0.26910798122065727</v>
      </c>
      <c r="Q9" s="1">
        <f t="shared" si="11"/>
        <v>11676</v>
      </c>
      <c r="R9" s="65">
        <v>3522</v>
      </c>
      <c r="S9" s="65">
        <v>1647</v>
      </c>
      <c r="T9" s="65">
        <v>1403</v>
      </c>
      <c r="U9" s="126">
        <f t="shared" si="12"/>
        <v>0.86598523566155594</v>
      </c>
      <c r="V9" s="1">
        <f t="shared" si="13"/>
        <v>472</v>
      </c>
      <c r="W9" s="65">
        <v>434017</v>
      </c>
      <c r="X9" s="65">
        <v>230913</v>
      </c>
      <c r="Y9" s="65">
        <v>49566</v>
      </c>
      <c r="Z9" s="126">
        <f t="shared" si="14"/>
        <v>0.64623966342332217</v>
      </c>
      <c r="AA9" s="1">
        <f t="shared" si="15"/>
        <v>153538</v>
      </c>
      <c r="AB9" s="65">
        <v>10703</v>
      </c>
      <c r="AC9" s="65">
        <v>9157</v>
      </c>
      <c r="AD9" s="65">
        <v>1290</v>
      </c>
      <c r="AE9" s="126">
        <f t="shared" si="16"/>
        <v>0.97608147248435018</v>
      </c>
      <c r="AF9" s="1">
        <f t="shared" si="17"/>
        <v>256</v>
      </c>
      <c r="AG9" s="65">
        <v>136246</v>
      </c>
      <c r="AH9" s="65">
        <v>35578</v>
      </c>
      <c r="AI9" s="65">
        <v>78815</v>
      </c>
      <c r="AJ9" s="126">
        <f t="shared" si="18"/>
        <v>0.83960630036845119</v>
      </c>
      <c r="AK9" s="1">
        <f t="shared" si="19"/>
        <v>21853</v>
      </c>
      <c r="AL9" s="65">
        <v>688483</v>
      </c>
      <c r="AM9" s="65">
        <v>169248</v>
      </c>
      <c r="AN9" s="65">
        <v>55125</v>
      </c>
      <c r="AO9" s="126">
        <f t="shared" si="20"/>
        <v>0.32589475702377546</v>
      </c>
      <c r="AP9" s="1">
        <f t="shared" si="21"/>
        <v>464110</v>
      </c>
      <c r="AQ9" s="65">
        <v>103417</v>
      </c>
      <c r="AR9" s="65">
        <v>43030</v>
      </c>
      <c r="AS9" s="65">
        <v>28567</v>
      </c>
      <c r="AT9" s="125">
        <f t="shared" si="22"/>
        <v>0.69231364282468066</v>
      </c>
      <c r="AU9" s="1">
        <f t="shared" si="23"/>
        <v>31820</v>
      </c>
      <c r="AV9" s="65">
        <v>98015</v>
      </c>
      <c r="AW9" s="65">
        <v>77121</v>
      </c>
      <c r="AX9" s="65">
        <v>8693</v>
      </c>
      <c r="AY9" s="126">
        <f t="shared" si="24"/>
        <v>0.87551905320614187</v>
      </c>
      <c r="AZ9" s="1">
        <f t="shared" si="25"/>
        <v>12201</v>
      </c>
      <c r="BA9" s="65">
        <v>100517</v>
      </c>
      <c r="BB9" s="65">
        <v>92424</v>
      </c>
      <c r="BC9" s="65">
        <v>8051</v>
      </c>
      <c r="BD9" s="126">
        <f t="shared" si="26"/>
        <v>0.99958216023160262</v>
      </c>
      <c r="BE9" s="1">
        <f t="shared" si="27"/>
        <v>42</v>
      </c>
      <c r="BF9" s="65">
        <v>94517</v>
      </c>
      <c r="BG9" s="65">
        <v>84182</v>
      </c>
      <c r="BH9" s="65">
        <v>9206</v>
      </c>
      <c r="BI9" s="126">
        <f t="shared" si="28"/>
        <v>0.98805505887829703</v>
      </c>
      <c r="BJ9" s="1">
        <f t="shared" si="29"/>
        <v>1129</v>
      </c>
      <c r="BK9" s="65">
        <v>155407</v>
      </c>
      <c r="BL9" s="65">
        <v>73397</v>
      </c>
      <c r="BM9" s="65">
        <v>11073</v>
      </c>
      <c r="BN9" s="126">
        <f t="shared" si="30"/>
        <v>0.54354050975824775</v>
      </c>
      <c r="BO9" s="1">
        <f t="shared" si="31"/>
        <v>70937</v>
      </c>
      <c r="BP9" s="65">
        <v>103151</v>
      </c>
      <c r="BQ9" s="1">
        <f t="shared" si="1"/>
        <v>103151</v>
      </c>
      <c r="BR9" s="1">
        <v>0</v>
      </c>
      <c r="BS9" s="126">
        <f t="shared" si="32"/>
        <v>1</v>
      </c>
      <c r="BT9" s="1">
        <v>0</v>
      </c>
      <c r="BU9" s="65">
        <v>10383</v>
      </c>
      <c r="BV9" s="1">
        <v>949</v>
      </c>
      <c r="BW9" s="80">
        <v>230</v>
      </c>
      <c r="BX9" s="126">
        <f t="shared" si="5"/>
        <v>0.11355099682172783</v>
      </c>
      <c r="BY9" s="1">
        <f t="shared" si="6"/>
        <v>9204</v>
      </c>
    </row>
    <row r="10" spans="1:77">
      <c r="A10" s="21">
        <v>2003</v>
      </c>
      <c r="B10" s="1">
        <f t="shared" si="7"/>
        <v>2520060</v>
      </c>
      <c r="C10" s="123">
        <f t="shared" si="2"/>
        <v>1465480</v>
      </c>
      <c r="D10" s="126">
        <f t="shared" si="8"/>
        <v>0.5815258366864281</v>
      </c>
      <c r="E10" s="87">
        <f>(L10+Q10+V10+AA10+AF10+AK10+AP10+AU10+AZ10+BE10+BJ10+BO10+BT10+BY10)/B10</f>
        <v>0.4184741633135719</v>
      </c>
      <c r="F10" s="87">
        <f t="shared" si="3"/>
        <v>0.71559557278161423</v>
      </c>
      <c r="G10" s="87">
        <f t="shared" si="4"/>
        <v>0.28440442721838577</v>
      </c>
      <c r="H10" s="65">
        <v>430462</v>
      </c>
      <c r="I10" s="65">
        <v>38052</v>
      </c>
      <c r="J10" s="65">
        <v>143139</v>
      </c>
      <c r="K10" s="124">
        <f t="shared" si="9"/>
        <v>0.42092217199195281</v>
      </c>
      <c r="L10" s="1">
        <f t="shared" si="0"/>
        <v>249271</v>
      </c>
      <c r="M10" s="65">
        <v>29016</v>
      </c>
      <c r="N10" s="65">
        <v>1379</v>
      </c>
      <c r="O10" s="65">
        <v>4974</v>
      </c>
      <c r="P10" s="87">
        <f t="shared" si="10"/>
        <v>0.21894816652881169</v>
      </c>
      <c r="Q10" s="1">
        <f t="shared" si="11"/>
        <v>22663</v>
      </c>
      <c r="R10" s="65">
        <v>2209</v>
      </c>
      <c r="S10" s="65">
        <v>1173</v>
      </c>
      <c r="T10" s="65">
        <v>976</v>
      </c>
      <c r="U10" s="126">
        <f t="shared" si="12"/>
        <v>0.97283838841104575</v>
      </c>
      <c r="V10" s="1">
        <f t="shared" si="13"/>
        <v>60</v>
      </c>
      <c r="W10" s="65">
        <v>447755</v>
      </c>
      <c r="X10" s="65">
        <v>246556</v>
      </c>
      <c r="Y10" s="1">
        <v>50174</v>
      </c>
      <c r="Z10" s="126">
        <f t="shared" si="14"/>
        <v>0.66270616743531618</v>
      </c>
      <c r="AA10" s="1">
        <f t="shared" si="15"/>
        <v>151025</v>
      </c>
      <c r="AB10" s="65">
        <v>6247</v>
      </c>
      <c r="AC10" s="65">
        <v>5517</v>
      </c>
      <c r="AD10" s="65">
        <v>730</v>
      </c>
      <c r="AE10" s="126">
        <f t="shared" si="16"/>
        <v>1</v>
      </c>
      <c r="AF10" s="1">
        <f t="shared" si="17"/>
        <v>0</v>
      </c>
      <c r="AG10" s="65">
        <v>162659</v>
      </c>
      <c r="AH10" s="65">
        <v>36291</v>
      </c>
      <c r="AI10" s="1">
        <v>98939</v>
      </c>
      <c r="AJ10" s="126">
        <f t="shared" si="18"/>
        <v>0.8313711506894792</v>
      </c>
      <c r="AK10" s="1">
        <f t="shared" si="19"/>
        <v>27429</v>
      </c>
      <c r="AL10" s="65">
        <v>724558</v>
      </c>
      <c r="AM10" s="65">
        <v>198958</v>
      </c>
      <c r="AN10" s="65">
        <v>59194</v>
      </c>
      <c r="AO10" s="126">
        <f t="shared" si="20"/>
        <v>0.35628893753157098</v>
      </c>
      <c r="AP10" s="1">
        <f t="shared" si="21"/>
        <v>466406</v>
      </c>
      <c r="AQ10" s="65">
        <v>113683</v>
      </c>
      <c r="AR10" s="65">
        <v>55434</v>
      </c>
      <c r="AS10" s="65">
        <v>23324</v>
      </c>
      <c r="AT10" s="125">
        <f t="shared" si="22"/>
        <v>0.69278608059252478</v>
      </c>
      <c r="AU10" s="1">
        <f t="shared" si="23"/>
        <v>34925</v>
      </c>
      <c r="AV10" s="65">
        <v>109589</v>
      </c>
      <c r="AW10" s="65">
        <v>82293</v>
      </c>
      <c r="AX10" s="65">
        <v>8640</v>
      </c>
      <c r="AY10" s="126">
        <f t="shared" si="24"/>
        <v>0.82976393616147603</v>
      </c>
      <c r="AZ10" s="1">
        <f t="shared" si="25"/>
        <v>18656</v>
      </c>
      <c r="BA10" s="65">
        <v>103704</v>
      </c>
      <c r="BB10" s="65">
        <v>97589</v>
      </c>
      <c r="BC10" s="65">
        <v>6089</v>
      </c>
      <c r="BD10" s="126">
        <f t="shared" si="26"/>
        <v>0.99974928643061023</v>
      </c>
      <c r="BE10" s="1">
        <f t="shared" si="27"/>
        <v>26</v>
      </c>
      <c r="BF10" s="65">
        <v>84639</v>
      </c>
      <c r="BG10" s="65">
        <v>78070</v>
      </c>
      <c r="BH10" s="65">
        <v>5805</v>
      </c>
      <c r="BI10" s="126">
        <f t="shared" si="28"/>
        <v>0.99097342832500379</v>
      </c>
      <c r="BJ10" s="1">
        <f t="shared" si="29"/>
        <v>764</v>
      </c>
      <c r="BK10" s="65">
        <v>186718</v>
      </c>
      <c r="BL10" s="65">
        <v>89059</v>
      </c>
      <c r="BM10" s="65">
        <v>14574</v>
      </c>
      <c r="BN10" s="126">
        <f t="shared" si="30"/>
        <v>0.55502415407191596</v>
      </c>
      <c r="BO10" s="1">
        <f t="shared" si="31"/>
        <v>83085</v>
      </c>
      <c r="BP10" s="65">
        <v>117568</v>
      </c>
      <c r="BQ10" s="1">
        <f t="shared" si="1"/>
        <v>117568</v>
      </c>
      <c r="BR10" s="1">
        <v>0</v>
      </c>
      <c r="BS10" s="126">
        <f t="shared" si="32"/>
        <v>1</v>
      </c>
      <c r="BT10" s="1">
        <v>0</v>
      </c>
      <c r="BU10" s="65">
        <v>1253</v>
      </c>
      <c r="BV10" s="1">
        <v>752</v>
      </c>
      <c r="BW10" s="80">
        <v>231</v>
      </c>
      <c r="BX10" s="126">
        <f t="shared" si="5"/>
        <v>0.78451715881883477</v>
      </c>
      <c r="BY10" s="1">
        <f t="shared" si="6"/>
        <v>270</v>
      </c>
    </row>
    <row r="11" spans="1:77">
      <c r="A11" s="1">
        <v>2004</v>
      </c>
      <c r="B11" s="1">
        <f t="shared" si="7"/>
        <v>2526363</v>
      </c>
      <c r="C11" s="123">
        <f t="shared" si="2"/>
        <v>1436920.0000000002</v>
      </c>
      <c r="D11" s="126">
        <f t="shared" si="8"/>
        <v>0.56877020444013793</v>
      </c>
      <c r="E11" s="87">
        <f t="shared" ref="E11:E21" si="33">(L11+Q11+V11+AA11+AF11+AK11+AP11+AU11+AZ11+BE11+BJ11+BO11+BT11+BY11)/B11</f>
        <v>0.43122979555986213</v>
      </c>
      <c r="F11" s="87">
        <f t="shared" si="3"/>
        <v>0.68347994321186967</v>
      </c>
      <c r="G11" s="87">
        <f t="shared" si="4"/>
        <v>0.31652005678813033</v>
      </c>
      <c r="H11" s="65">
        <v>465740</v>
      </c>
      <c r="I11" s="65">
        <v>52290</v>
      </c>
      <c r="J11" s="65">
        <v>179261</v>
      </c>
      <c r="K11" s="124">
        <f t="shared" si="9"/>
        <v>0.49716794778202433</v>
      </c>
      <c r="L11" s="1">
        <f t="shared" si="0"/>
        <v>234189</v>
      </c>
      <c r="M11" s="65">
        <v>17389</v>
      </c>
      <c r="N11" s="65">
        <v>2386</v>
      </c>
      <c r="O11" s="65">
        <v>2268</v>
      </c>
      <c r="P11" s="87">
        <f t="shared" si="10"/>
        <v>0.26764046236126288</v>
      </c>
      <c r="Q11" s="1">
        <f t="shared" si="11"/>
        <v>12735</v>
      </c>
      <c r="R11" s="65">
        <v>1827</v>
      </c>
      <c r="S11" s="65">
        <v>1287</v>
      </c>
      <c r="T11" s="1">
        <v>531</v>
      </c>
      <c r="U11" s="126">
        <f t="shared" si="12"/>
        <v>0.99507389162561577</v>
      </c>
      <c r="V11" s="1">
        <f t="shared" si="13"/>
        <v>9</v>
      </c>
      <c r="W11" s="65">
        <v>423418</v>
      </c>
      <c r="X11" s="65">
        <v>231633</v>
      </c>
      <c r="Y11" s="65">
        <v>48681</v>
      </c>
      <c r="Z11" s="126">
        <f t="shared" si="14"/>
        <v>0.66202664978815262</v>
      </c>
      <c r="AA11" s="1">
        <f t="shared" si="15"/>
        <v>143104</v>
      </c>
      <c r="AB11" s="65">
        <v>10319</v>
      </c>
      <c r="AC11" s="65">
        <v>9248</v>
      </c>
      <c r="AD11" s="1">
        <v>1031</v>
      </c>
      <c r="AE11" s="126">
        <f t="shared" si="16"/>
        <v>0.99612365539296444</v>
      </c>
      <c r="AF11" s="1">
        <f t="shared" si="17"/>
        <v>40</v>
      </c>
      <c r="AG11" s="65">
        <v>162755</v>
      </c>
      <c r="AH11" s="65">
        <v>29127</v>
      </c>
      <c r="AI11" s="65">
        <v>104352</v>
      </c>
      <c r="AJ11" s="126">
        <f t="shared" si="18"/>
        <v>0.8201222696691346</v>
      </c>
      <c r="AK11" s="1">
        <f t="shared" si="19"/>
        <v>29276</v>
      </c>
      <c r="AL11" s="65">
        <v>739510</v>
      </c>
      <c r="AM11" s="65">
        <v>216392</v>
      </c>
      <c r="AN11" s="65">
        <v>55610</v>
      </c>
      <c r="AO11" s="126">
        <f t="shared" si="20"/>
        <v>0.36781382266636015</v>
      </c>
      <c r="AP11" s="1">
        <f t="shared" si="21"/>
        <v>467508</v>
      </c>
      <c r="AQ11" s="65">
        <v>125805</v>
      </c>
      <c r="AR11" s="65">
        <v>61909</v>
      </c>
      <c r="AS11" s="65">
        <v>28781</v>
      </c>
      <c r="AT11" s="125">
        <f t="shared" si="22"/>
        <v>0.72087754858709907</v>
      </c>
      <c r="AU11" s="1">
        <f t="shared" si="23"/>
        <v>35115</v>
      </c>
      <c r="AV11" s="65">
        <v>103103</v>
      </c>
      <c r="AW11" s="65">
        <v>7525</v>
      </c>
      <c r="AX11" s="65">
        <v>9578</v>
      </c>
      <c r="AY11" s="126">
        <f t="shared" si="24"/>
        <v>0.16588266102829211</v>
      </c>
      <c r="AZ11" s="1">
        <f t="shared" si="25"/>
        <v>86000</v>
      </c>
      <c r="BA11" s="65">
        <v>98395</v>
      </c>
      <c r="BB11" s="65">
        <v>92152</v>
      </c>
      <c r="BC11" s="65">
        <v>6243</v>
      </c>
      <c r="BD11" s="126">
        <f t="shared" si="26"/>
        <v>1</v>
      </c>
      <c r="BE11" s="1">
        <f t="shared" si="27"/>
        <v>0</v>
      </c>
      <c r="BF11" s="65">
        <v>86976</v>
      </c>
      <c r="BG11" s="65">
        <v>79090</v>
      </c>
      <c r="BH11" s="65">
        <v>7379</v>
      </c>
      <c r="BI11" s="126">
        <f t="shared" si="28"/>
        <v>0.99417080573951433</v>
      </c>
      <c r="BJ11" s="1">
        <f t="shared" si="29"/>
        <v>507</v>
      </c>
      <c r="BK11" s="65">
        <v>171680</v>
      </c>
      <c r="BL11" s="65">
        <v>80089</v>
      </c>
      <c r="BM11" s="65">
        <v>11099</v>
      </c>
      <c r="BN11" s="126">
        <f t="shared" si="30"/>
        <v>0.53115097856477167</v>
      </c>
      <c r="BO11" s="1">
        <f t="shared" si="31"/>
        <v>80492</v>
      </c>
      <c r="BP11" s="65">
        <v>118669</v>
      </c>
      <c r="BQ11" s="1">
        <f t="shared" si="1"/>
        <v>118669</v>
      </c>
      <c r="BR11" s="1">
        <v>0</v>
      </c>
      <c r="BS11" s="126">
        <f t="shared" si="32"/>
        <v>1</v>
      </c>
      <c r="BT11" s="1">
        <v>0</v>
      </c>
      <c r="BU11" s="1">
        <v>777</v>
      </c>
      <c r="BV11" s="1">
        <v>309</v>
      </c>
      <c r="BW11" s="1">
        <v>0</v>
      </c>
      <c r="BX11" s="126">
        <f t="shared" si="5"/>
        <v>0.39768339768339767</v>
      </c>
      <c r="BY11" s="1">
        <f t="shared" si="6"/>
        <v>468</v>
      </c>
    </row>
    <row r="12" spans="1:77">
      <c r="A12" s="21">
        <v>2005</v>
      </c>
      <c r="B12" s="1">
        <f t="shared" si="7"/>
        <v>2591076</v>
      </c>
      <c r="C12" s="123">
        <f t="shared" si="2"/>
        <v>1460159.0000000002</v>
      </c>
      <c r="D12" s="126">
        <f t="shared" si="8"/>
        <v>0.56353383690791015</v>
      </c>
      <c r="E12" s="87">
        <f t="shared" si="33"/>
        <v>0.43646616309208991</v>
      </c>
      <c r="F12" s="87">
        <f t="shared" si="3"/>
        <v>0.71307782234674433</v>
      </c>
      <c r="G12" s="87">
        <f t="shared" si="4"/>
        <v>0.28692217765325567</v>
      </c>
      <c r="H12" s="65">
        <v>504300</v>
      </c>
      <c r="I12" s="65">
        <v>48827</v>
      </c>
      <c r="J12" s="65">
        <v>167209</v>
      </c>
      <c r="K12" s="124">
        <f t="shared" si="9"/>
        <v>0.42838786436644855</v>
      </c>
      <c r="L12" s="1">
        <f t="shared" si="0"/>
        <v>288264</v>
      </c>
      <c r="M12" s="65">
        <v>13716</v>
      </c>
      <c r="N12" s="65">
        <v>1506</v>
      </c>
      <c r="O12" s="65">
        <v>1479</v>
      </c>
      <c r="P12" s="87">
        <f t="shared" si="10"/>
        <v>0.21762904636920385</v>
      </c>
      <c r="Q12" s="1">
        <f t="shared" si="11"/>
        <v>10731</v>
      </c>
      <c r="R12" s="65">
        <v>2514</v>
      </c>
      <c r="S12" s="1">
        <v>765</v>
      </c>
      <c r="T12" s="65">
        <v>1054</v>
      </c>
      <c r="U12" s="126">
        <f t="shared" si="12"/>
        <v>0.7235481304693715</v>
      </c>
      <c r="V12" s="1">
        <f t="shared" si="13"/>
        <v>695</v>
      </c>
      <c r="W12" s="65">
        <v>418875</v>
      </c>
      <c r="X12" s="65">
        <v>221134</v>
      </c>
      <c r="Y12" s="65">
        <v>36123</v>
      </c>
      <c r="Z12" s="126">
        <f t="shared" si="14"/>
        <v>0.61416174276335422</v>
      </c>
      <c r="AA12" s="1">
        <f t="shared" si="15"/>
        <v>161618</v>
      </c>
      <c r="AB12" s="65">
        <v>7315</v>
      </c>
      <c r="AC12" s="65">
        <v>6674</v>
      </c>
      <c r="AD12" s="1">
        <v>641</v>
      </c>
      <c r="AE12" s="126">
        <f t="shared" si="16"/>
        <v>1</v>
      </c>
      <c r="AF12" s="1">
        <f t="shared" si="17"/>
        <v>0</v>
      </c>
      <c r="AG12" s="65">
        <v>146811</v>
      </c>
      <c r="AH12" s="65">
        <v>28506</v>
      </c>
      <c r="AI12" s="65">
        <v>94378</v>
      </c>
      <c r="AJ12" s="126">
        <f t="shared" si="18"/>
        <v>0.83702174905150162</v>
      </c>
      <c r="AK12" s="1">
        <f t="shared" si="19"/>
        <v>23927</v>
      </c>
      <c r="AL12" s="65">
        <v>764873</v>
      </c>
      <c r="AM12" s="65">
        <v>206321</v>
      </c>
      <c r="AN12" s="65">
        <v>54036</v>
      </c>
      <c r="AO12" s="126">
        <f t="shared" si="20"/>
        <v>0.34039245730990636</v>
      </c>
      <c r="AP12" s="1">
        <f t="shared" si="21"/>
        <v>504516</v>
      </c>
      <c r="AQ12" s="65">
        <v>120868</v>
      </c>
      <c r="AR12" s="65">
        <v>58293</v>
      </c>
      <c r="AS12" s="65">
        <v>27515</v>
      </c>
      <c r="AT12" s="125">
        <f t="shared" si="22"/>
        <v>0.70993149551576928</v>
      </c>
      <c r="AU12" s="1">
        <f t="shared" si="23"/>
        <v>35060</v>
      </c>
      <c r="AV12" s="65">
        <v>122790</v>
      </c>
      <c r="AW12" s="65">
        <v>88921</v>
      </c>
      <c r="AX12" s="65">
        <v>12887</v>
      </c>
      <c r="AY12" s="126">
        <f t="shared" si="24"/>
        <v>0.82912289274370876</v>
      </c>
      <c r="AZ12" s="1">
        <f t="shared" si="25"/>
        <v>20982</v>
      </c>
      <c r="BA12" s="65">
        <v>100265</v>
      </c>
      <c r="BB12" s="65">
        <v>92783</v>
      </c>
      <c r="BC12" s="65">
        <v>7482</v>
      </c>
      <c r="BD12" s="126">
        <f t="shared" si="26"/>
        <v>1</v>
      </c>
      <c r="BE12" s="1">
        <f t="shared" si="27"/>
        <v>0</v>
      </c>
      <c r="BF12" s="65">
        <v>97231</v>
      </c>
      <c r="BG12" s="65">
        <v>92474</v>
      </c>
      <c r="BH12" s="65">
        <v>4150</v>
      </c>
      <c r="BI12" s="126">
        <f t="shared" si="28"/>
        <v>0.99375713507009078</v>
      </c>
      <c r="BJ12" s="1">
        <f t="shared" si="29"/>
        <v>607</v>
      </c>
      <c r="BK12" s="65">
        <v>180027</v>
      </c>
      <c r="BL12" s="65">
        <v>83676</v>
      </c>
      <c r="BM12" s="65">
        <v>11998</v>
      </c>
      <c r="BN12" s="126">
        <f t="shared" si="30"/>
        <v>0.53144250584634523</v>
      </c>
      <c r="BO12" s="1">
        <f t="shared" si="31"/>
        <v>84353</v>
      </c>
      <c r="BP12" s="65">
        <v>111491</v>
      </c>
      <c r="BQ12" s="1">
        <v>111327</v>
      </c>
      <c r="BR12" s="1">
        <v>0</v>
      </c>
      <c r="BS12" s="126">
        <f t="shared" si="32"/>
        <v>0.99852902924899767</v>
      </c>
      <c r="BT12" s="65">
        <f>BP12-BQ12</f>
        <v>164</v>
      </c>
      <c r="BU12" s="1">
        <v>0</v>
      </c>
      <c r="BV12" s="1">
        <v>0</v>
      </c>
      <c r="BW12" s="1">
        <v>0</v>
      </c>
      <c r="BX12" s="126">
        <v>0</v>
      </c>
      <c r="BY12" s="1">
        <f t="shared" si="6"/>
        <v>0</v>
      </c>
    </row>
    <row r="13" spans="1:77">
      <c r="A13" s="1">
        <v>2006</v>
      </c>
      <c r="B13" s="1">
        <f t="shared" si="7"/>
        <v>2685862</v>
      </c>
      <c r="C13" s="123">
        <f t="shared" si="2"/>
        <v>1603430</v>
      </c>
      <c r="D13" s="126">
        <f t="shared" si="8"/>
        <v>0.59698897411706187</v>
      </c>
      <c r="E13" s="87">
        <f t="shared" si="33"/>
        <v>0.40301102588293813</v>
      </c>
      <c r="F13" s="87">
        <f t="shared" si="3"/>
        <v>0.69836163724016642</v>
      </c>
      <c r="G13" s="87">
        <f t="shared" si="4"/>
        <v>0.30163836275983358</v>
      </c>
      <c r="H13" s="65">
        <v>491648</v>
      </c>
      <c r="I13" s="65">
        <v>50804</v>
      </c>
      <c r="J13" s="65">
        <v>188097</v>
      </c>
      <c r="K13" s="124">
        <f t="shared" si="9"/>
        <v>0.48591878742514971</v>
      </c>
      <c r="L13" s="1">
        <f t="shared" si="0"/>
        <v>252747</v>
      </c>
      <c r="M13" s="65">
        <v>14911</v>
      </c>
      <c r="N13" s="65">
        <v>1473</v>
      </c>
      <c r="O13" s="65">
        <v>1258</v>
      </c>
      <c r="P13" s="87">
        <f t="shared" si="10"/>
        <v>0.18315337670176379</v>
      </c>
      <c r="Q13" s="1">
        <f t="shared" si="11"/>
        <v>12180</v>
      </c>
      <c r="R13" s="65">
        <v>2249</v>
      </c>
      <c r="S13" s="65">
        <v>1400</v>
      </c>
      <c r="T13" s="1">
        <v>689</v>
      </c>
      <c r="U13" s="126">
        <f t="shared" si="12"/>
        <v>0.92885726989773232</v>
      </c>
      <c r="V13" s="1">
        <f t="shared" si="13"/>
        <v>160</v>
      </c>
      <c r="W13" s="65">
        <v>423419</v>
      </c>
      <c r="X13" s="65">
        <v>220057</v>
      </c>
      <c r="Y13" s="65">
        <v>53818</v>
      </c>
      <c r="Z13" s="126">
        <f t="shared" si="14"/>
        <v>0.64681792739579469</v>
      </c>
      <c r="AA13" s="1">
        <f t="shared" si="15"/>
        <v>149544</v>
      </c>
      <c r="AB13" s="65">
        <v>10347</v>
      </c>
      <c r="AC13" s="65">
        <v>9791</v>
      </c>
      <c r="AD13" s="1">
        <v>556</v>
      </c>
      <c r="AE13" s="126">
        <f t="shared" si="16"/>
        <v>1</v>
      </c>
      <c r="AF13" s="1">
        <f t="shared" si="17"/>
        <v>0</v>
      </c>
      <c r="AG13" s="65">
        <v>181282</v>
      </c>
      <c r="AH13" s="65">
        <v>38013</v>
      </c>
      <c r="AI13" s="65">
        <v>110705</v>
      </c>
      <c r="AJ13" s="126">
        <f t="shared" si="18"/>
        <v>0.82036826601648261</v>
      </c>
      <c r="AK13" s="1">
        <f t="shared" si="19"/>
        <v>32564</v>
      </c>
      <c r="AL13" s="65">
        <v>803068</v>
      </c>
      <c r="AM13" s="65">
        <v>236276</v>
      </c>
      <c r="AN13" s="65">
        <v>65087</v>
      </c>
      <c r="AO13" s="126">
        <f t="shared" si="20"/>
        <v>0.37526461021980706</v>
      </c>
      <c r="AP13" s="1">
        <f t="shared" si="21"/>
        <v>501705</v>
      </c>
      <c r="AQ13" s="65">
        <v>120381</v>
      </c>
      <c r="AR13" s="65">
        <v>59681</v>
      </c>
      <c r="AS13" s="65">
        <v>27199</v>
      </c>
      <c r="AT13" s="125">
        <f t="shared" si="22"/>
        <v>0.72170857527350663</v>
      </c>
      <c r="AU13" s="1">
        <f t="shared" si="23"/>
        <v>33501</v>
      </c>
      <c r="AV13" s="65">
        <v>114937</v>
      </c>
      <c r="AW13" s="65">
        <v>86704</v>
      </c>
      <c r="AX13" s="65">
        <v>11322</v>
      </c>
      <c r="AY13" s="126">
        <f t="shared" si="24"/>
        <v>0.8528672229134221</v>
      </c>
      <c r="AZ13" s="1">
        <f t="shared" si="25"/>
        <v>16911</v>
      </c>
      <c r="BA13" s="65">
        <v>105858</v>
      </c>
      <c r="BB13" s="65">
        <v>98920</v>
      </c>
      <c r="BC13" s="65">
        <v>6938</v>
      </c>
      <c r="BD13" s="126">
        <f t="shared" si="26"/>
        <v>1</v>
      </c>
      <c r="BE13" s="1">
        <f t="shared" si="27"/>
        <v>0</v>
      </c>
      <c r="BF13" s="65">
        <v>93842</v>
      </c>
      <c r="BG13" s="65">
        <v>87682</v>
      </c>
      <c r="BH13" s="65">
        <v>4688</v>
      </c>
      <c r="BI13" s="126">
        <f t="shared" si="28"/>
        <v>0.98431405980264697</v>
      </c>
      <c r="BJ13" s="1">
        <f t="shared" si="29"/>
        <v>1472</v>
      </c>
      <c r="BK13" s="65">
        <v>189466</v>
      </c>
      <c r="BL13" s="65">
        <v>94543</v>
      </c>
      <c r="BM13" s="65">
        <v>13299</v>
      </c>
      <c r="BN13" s="126">
        <f t="shared" si="30"/>
        <v>0.56918919489512632</v>
      </c>
      <c r="BO13" s="1">
        <f t="shared" si="31"/>
        <v>81624</v>
      </c>
      <c r="BP13" s="65">
        <v>134454</v>
      </c>
      <c r="BQ13" s="1">
        <v>134430</v>
      </c>
      <c r="BR13" s="1">
        <v>0</v>
      </c>
      <c r="BS13" s="127">
        <f t="shared" si="32"/>
        <v>0.999821500290062</v>
      </c>
      <c r="BT13" s="65">
        <f>BP13-BQ13</f>
        <v>24</v>
      </c>
      <c r="BU13" s="1">
        <v>0</v>
      </c>
      <c r="BV13" s="1">
        <v>0</v>
      </c>
      <c r="BW13" s="1">
        <v>0</v>
      </c>
      <c r="BX13" s="126">
        <v>0</v>
      </c>
      <c r="BY13" s="1">
        <f t="shared" si="6"/>
        <v>0</v>
      </c>
    </row>
    <row r="14" spans="1:77">
      <c r="A14" s="21">
        <v>2007</v>
      </c>
      <c r="B14" s="1">
        <f t="shared" si="7"/>
        <v>2173963</v>
      </c>
      <c r="C14" s="123">
        <f t="shared" si="2"/>
        <v>1303790</v>
      </c>
      <c r="D14" s="126">
        <f t="shared" si="8"/>
        <v>0.59972961821337345</v>
      </c>
      <c r="E14" s="87">
        <f t="shared" si="33"/>
        <v>0.40027038178662655</v>
      </c>
      <c r="F14" s="87">
        <f t="shared" si="3"/>
        <v>0.72170058061497633</v>
      </c>
      <c r="G14" s="87">
        <f t="shared" si="4"/>
        <v>0.27829941938502367</v>
      </c>
      <c r="H14" s="65">
        <v>347973</v>
      </c>
      <c r="I14" s="65">
        <v>32470</v>
      </c>
      <c r="J14" s="65">
        <v>122492</v>
      </c>
      <c r="K14" s="124">
        <f t="shared" si="9"/>
        <v>0.44532765473183267</v>
      </c>
      <c r="L14" s="1">
        <f t="shared" si="0"/>
        <v>193011</v>
      </c>
      <c r="M14" s="65">
        <v>11814</v>
      </c>
      <c r="N14" s="65">
        <v>1416</v>
      </c>
      <c r="O14" s="65">
        <v>2151</v>
      </c>
      <c r="P14" s="87">
        <f t="shared" si="10"/>
        <v>0.30192991366175725</v>
      </c>
      <c r="Q14" s="1">
        <f t="shared" si="11"/>
        <v>8247</v>
      </c>
      <c r="R14" s="65">
        <v>3276</v>
      </c>
      <c r="S14" s="65">
        <v>1642</v>
      </c>
      <c r="T14" s="65">
        <v>1122</v>
      </c>
      <c r="U14" s="126">
        <f t="shared" si="12"/>
        <v>0.84371184371184371</v>
      </c>
      <c r="V14" s="1">
        <f t="shared" si="13"/>
        <v>512</v>
      </c>
      <c r="W14" s="65">
        <v>366293</v>
      </c>
      <c r="X14" s="65">
        <v>187242</v>
      </c>
      <c r="Y14" s="65">
        <v>43496</v>
      </c>
      <c r="Z14" s="126">
        <f t="shared" si="14"/>
        <v>0.62992740784017165</v>
      </c>
      <c r="AA14" s="1">
        <f t="shared" si="15"/>
        <v>135555</v>
      </c>
      <c r="AB14" s="65">
        <v>9591</v>
      </c>
      <c r="AC14" s="65">
        <v>8591</v>
      </c>
      <c r="AD14" s="65">
        <v>1000</v>
      </c>
      <c r="AE14" s="126">
        <f t="shared" si="16"/>
        <v>1</v>
      </c>
      <c r="AF14" s="1">
        <f t="shared" si="17"/>
        <v>0</v>
      </c>
      <c r="AG14" s="65">
        <v>137890</v>
      </c>
      <c r="AH14" s="65">
        <v>26970</v>
      </c>
      <c r="AI14" s="65">
        <v>85125</v>
      </c>
      <c r="AJ14" s="126">
        <f t="shared" si="18"/>
        <v>0.81293059685256364</v>
      </c>
      <c r="AK14" s="1">
        <f t="shared" si="19"/>
        <v>25795</v>
      </c>
      <c r="AL14" s="65">
        <v>647327</v>
      </c>
      <c r="AM14" s="65">
        <v>197422</v>
      </c>
      <c r="AN14" s="65">
        <v>55234</v>
      </c>
      <c r="AO14" s="126">
        <f t="shared" si="20"/>
        <v>0.3903065992921661</v>
      </c>
      <c r="AP14" s="1">
        <f t="shared" si="21"/>
        <v>394671</v>
      </c>
      <c r="AQ14" s="65">
        <v>96144</v>
      </c>
      <c r="AR14" s="65">
        <v>52553</v>
      </c>
      <c r="AS14" s="65">
        <v>20968</v>
      </c>
      <c r="AT14" s="125">
        <f t="shared" si="22"/>
        <v>0.76469670494258613</v>
      </c>
      <c r="AU14" s="1">
        <f t="shared" si="23"/>
        <v>22623</v>
      </c>
      <c r="AV14" s="65">
        <v>107658</v>
      </c>
      <c r="AW14" s="65">
        <v>82424</v>
      </c>
      <c r="AX14" s="65">
        <v>9916</v>
      </c>
      <c r="AY14" s="126">
        <f t="shared" si="24"/>
        <v>0.85771610098645712</v>
      </c>
      <c r="AZ14" s="1">
        <f t="shared" si="25"/>
        <v>15318</v>
      </c>
      <c r="BA14" s="65">
        <v>93013</v>
      </c>
      <c r="BB14" s="65">
        <v>87901</v>
      </c>
      <c r="BC14" s="65">
        <v>5112</v>
      </c>
      <c r="BD14" s="126">
        <f t="shared" si="26"/>
        <v>1</v>
      </c>
      <c r="BE14" s="1">
        <f t="shared" si="27"/>
        <v>0</v>
      </c>
      <c r="BF14" s="65">
        <v>84648</v>
      </c>
      <c r="BG14" s="65">
        <v>79274</v>
      </c>
      <c r="BH14" s="65">
        <v>4338</v>
      </c>
      <c r="BI14" s="126">
        <f t="shared" si="28"/>
        <v>0.98776108118325301</v>
      </c>
      <c r="BJ14" s="1">
        <f t="shared" si="29"/>
        <v>1036</v>
      </c>
      <c r="BK14" s="65">
        <v>166578</v>
      </c>
      <c r="BL14" s="65">
        <v>81612</v>
      </c>
      <c r="BM14" s="65">
        <v>11890</v>
      </c>
      <c r="BN14" s="126">
        <f t="shared" si="30"/>
        <v>0.56131061724837616</v>
      </c>
      <c r="BO14" s="1">
        <f t="shared" si="31"/>
        <v>73076</v>
      </c>
      <c r="BP14" s="65">
        <v>101342</v>
      </c>
      <c r="BQ14" s="1">
        <v>101013</v>
      </c>
      <c r="BR14" s="1">
        <v>0</v>
      </c>
      <c r="BS14" s="127">
        <f t="shared" si="32"/>
        <v>0.9967535671291271</v>
      </c>
      <c r="BT14" s="65">
        <f>BP14-BQ14</f>
        <v>329</v>
      </c>
      <c r="BU14" s="1">
        <v>416</v>
      </c>
      <c r="BV14" s="1">
        <v>416</v>
      </c>
      <c r="BW14" s="1">
        <v>0</v>
      </c>
      <c r="BX14" s="126">
        <f t="shared" si="5"/>
        <v>1</v>
      </c>
      <c r="BY14" s="1">
        <v>0</v>
      </c>
    </row>
    <row r="15" spans="1:77">
      <c r="A15" s="1">
        <v>2008</v>
      </c>
      <c r="B15" s="1">
        <f t="shared" si="7"/>
        <v>2349050</v>
      </c>
      <c r="C15" s="123">
        <f t="shared" si="2"/>
        <v>1385074</v>
      </c>
      <c r="D15" s="126">
        <f t="shared" si="8"/>
        <v>0.58963155318107319</v>
      </c>
      <c r="E15" s="87">
        <f t="shared" si="33"/>
        <v>0.41036844681892681</v>
      </c>
      <c r="F15" s="87">
        <f t="shared" si="3"/>
        <v>0.74662725601664603</v>
      </c>
      <c r="G15" s="87">
        <f t="shared" si="4"/>
        <v>0.25337274398335397</v>
      </c>
      <c r="H15" s="65">
        <v>420003</v>
      </c>
      <c r="I15" s="65">
        <v>43939</v>
      </c>
      <c r="J15" s="65">
        <v>139029</v>
      </c>
      <c r="K15" s="124">
        <f t="shared" si="9"/>
        <v>0.43563498355964125</v>
      </c>
      <c r="L15" s="1">
        <f t="shared" si="0"/>
        <v>237035</v>
      </c>
      <c r="M15" s="65">
        <v>18985</v>
      </c>
      <c r="N15" s="65">
        <v>1883</v>
      </c>
      <c r="O15" s="65">
        <v>2543</v>
      </c>
      <c r="P15" s="87">
        <f t="shared" si="10"/>
        <v>0.23313141954174349</v>
      </c>
      <c r="Q15" s="1">
        <f t="shared" si="11"/>
        <v>14559</v>
      </c>
      <c r="R15" s="65">
        <v>3245</v>
      </c>
      <c r="S15" s="65">
        <v>1514</v>
      </c>
      <c r="T15" s="1">
        <v>680</v>
      </c>
      <c r="U15" s="126">
        <f t="shared" si="12"/>
        <v>0.67611710323574725</v>
      </c>
      <c r="V15" s="1">
        <f t="shared" si="13"/>
        <v>1051</v>
      </c>
      <c r="W15" s="65">
        <v>400890</v>
      </c>
      <c r="X15" s="65">
        <v>228916</v>
      </c>
      <c r="Y15" s="65">
        <v>36517</v>
      </c>
      <c r="Z15" s="126">
        <f t="shared" si="14"/>
        <v>0.66210930679238689</v>
      </c>
      <c r="AA15" s="1">
        <f t="shared" si="15"/>
        <v>135457</v>
      </c>
      <c r="AB15" s="65">
        <v>11811</v>
      </c>
      <c r="AC15" s="65">
        <v>10445</v>
      </c>
      <c r="AD15" s="65">
        <v>1366</v>
      </c>
      <c r="AE15" s="126">
        <f t="shared" si="16"/>
        <v>1</v>
      </c>
      <c r="AF15" s="1">
        <f t="shared" si="17"/>
        <v>0</v>
      </c>
      <c r="AG15" s="65">
        <v>135249</v>
      </c>
      <c r="AH15" s="65">
        <v>29980</v>
      </c>
      <c r="AI15" s="65">
        <v>82567</v>
      </c>
      <c r="AJ15" s="126">
        <f t="shared" si="18"/>
        <v>0.83214663324682625</v>
      </c>
      <c r="AK15" s="1">
        <f t="shared" si="19"/>
        <v>22702</v>
      </c>
      <c r="AL15" s="65">
        <v>677590</v>
      </c>
      <c r="AM15" s="65">
        <v>221349</v>
      </c>
      <c r="AN15" s="65">
        <v>45406</v>
      </c>
      <c r="AO15" s="126">
        <f t="shared" si="20"/>
        <v>0.39368202010065084</v>
      </c>
      <c r="AP15" s="1">
        <f t="shared" si="21"/>
        <v>410835</v>
      </c>
      <c r="AQ15" s="65">
        <v>98646</v>
      </c>
      <c r="AR15" s="65">
        <v>49026</v>
      </c>
      <c r="AS15" s="65">
        <v>20821</v>
      </c>
      <c r="AT15" s="125">
        <f t="shared" si="22"/>
        <v>0.70805709303975828</v>
      </c>
      <c r="AU15" s="1">
        <f t="shared" si="23"/>
        <v>28799</v>
      </c>
      <c r="AV15" s="65">
        <v>117020</v>
      </c>
      <c r="AW15" s="65">
        <v>88885</v>
      </c>
      <c r="AX15" s="65">
        <v>7010</v>
      </c>
      <c r="AY15" s="126">
        <f t="shared" si="24"/>
        <v>0.81947530336694585</v>
      </c>
      <c r="AZ15" s="1">
        <f t="shared" si="25"/>
        <v>21125</v>
      </c>
      <c r="BA15" s="65">
        <v>99410</v>
      </c>
      <c r="BB15" s="65">
        <v>96217</v>
      </c>
      <c r="BC15" s="65">
        <v>3193</v>
      </c>
      <c r="BD15" s="126">
        <f t="shared" si="26"/>
        <v>1</v>
      </c>
      <c r="BE15" s="1">
        <f t="shared" si="27"/>
        <v>0</v>
      </c>
      <c r="BF15" s="65">
        <v>77967</v>
      </c>
      <c r="BG15" s="65">
        <v>73296</v>
      </c>
      <c r="BH15" s="65">
        <v>2222</v>
      </c>
      <c r="BI15" s="126">
        <f t="shared" si="28"/>
        <v>0.96858927494965819</v>
      </c>
      <c r="BJ15" s="1">
        <f t="shared" si="29"/>
        <v>2449</v>
      </c>
      <c r="BK15" s="65">
        <v>178847</v>
      </c>
      <c r="BL15" s="65">
        <v>80141</v>
      </c>
      <c r="BM15" s="65">
        <v>9586</v>
      </c>
      <c r="BN15" s="126">
        <f t="shared" si="30"/>
        <v>0.50169698121858353</v>
      </c>
      <c r="BO15" s="1">
        <f t="shared" si="31"/>
        <v>89120</v>
      </c>
      <c r="BP15" s="65">
        <v>109195</v>
      </c>
      <c r="BQ15" s="1">
        <v>108351</v>
      </c>
      <c r="BR15" s="1">
        <v>0</v>
      </c>
      <c r="BS15" s="127">
        <f t="shared" si="32"/>
        <v>0.9922707083657677</v>
      </c>
      <c r="BT15" s="65">
        <f>BP15-BQ15</f>
        <v>844</v>
      </c>
      <c r="BU15" s="1">
        <v>192</v>
      </c>
      <c r="BV15" s="1">
        <v>192</v>
      </c>
      <c r="BW15" s="1">
        <v>0</v>
      </c>
      <c r="BX15" s="126">
        <f t="shared" si="5"/>
        <v>1</v>
      </c>
      <c r="BY15" s="1">
        <v>0</v>
      </c>
    </row>
    <row r="16" spans="1:77">
      <c r="A16" s="21">
        <v>2009</v>
      </c>
      <c r="B16" s="1">
        <f t="shared" si="7"/>
        <v>2364579</v>
      </c>
      <c r="C16" s="123">
        <f t="shared" si="2"/>
        <v>1352072</v>
      </c>
      <c r="D16" s="126">
        <f t="shared" si="8"/>
        <v>0.57180242233395462</v>
      </c>
      <c r="E16" s="87">
        <f t="shared" si="33"/>
        <v>0.42819757766604544</v>
      </c>
      <c r="F16" s="87">
        <f>(I16+N16+S16+X16+AC16+AH16+AM16+AR16+AW16+BB16+BG16+BL16+BQ16+BV16)/C16</f>
        <v>0.73171694998491199</v>
      </c>
      <c r="G16" s="87">
        <f t="shared" si="4"/>
        <v>0.26828305001508801</v>
      </c>
      <c r="H16" s="65">
        <v>471919</v>
      </c>
      <c r="I16" s="65">
        <v>48255</v>
      </c>
      <c r="J16" s="65">
        <v>155063</v>
      </c>
      <c r="K16" s="124">
        <f t="shared" si="9"/>
        <v>0.43083240979913928</v>
      </c>
      <c r="L16" s="1">
        <f t="shared" si="0"/>
        <v>268601</v>
      </c>
      <c r="M16" s="65">
        <v>22225</v>
      </c>
      <c r="N16" s="65">
        <v>2796</v>
      </c>
      <c r="O16" s="65">
        <v>2702</v>
      </c>
      <c r="P16" s="87">
        <f t="shared" si="10"/>
        <v>0.24737907761529809</v>
      </c>
      <c r="Q16" s="1">
        <f t="shared" si="11"/>
        <v>16727</v>
      </c>
      <c r="R16" s="65">
        <v>1218</v>
      </c>
      <c r="S16" s="1">
        <v>372</v>
      </c>
      <c r="T16" s="1">
        <v>585</v>
      </c>
      <c r="U16" s="126">
        <f t="shared" si="12"/>
        <v>0.7857142857142857</v>
      </c>
      <c r="V16" s="1">
        <f t="shared" si="13"/>
        <v>261</v>
      </c>
      <c r="W16" s="65">
        <v>360223</v>
      </c>
      <c r="X16" s="65">
        <v>195453</v>
      </c>
      <c r="Y16" s="65">
        <v>33557</v>
      </c>
      <c r="Z16" s="126">
        <f t="shared" si="14"/>
        <v>0.6357450801309189</v>
      </c>
      <c r="AA16" s="1">
        <f t="shared" si="15"/>
        <v>131213</v>
      </c>
      <c r="AB16" s="65">
        <v>7187</v>
      </c>
      <c r="AC16" s="65">
        <v>6652</v>
      </c>
      <c r="AD16" s="1">
        <v>320</v>
      </c>
      <c r="AE16" s="126">
        <f t="shared" si="16"/>
        <v>0.97008487546959787</v>
      </c>
      <c r="AF16" s="1">
        <f t="shared" si="17"/>
        <v>215</v>
      </c>
      <c r="AG16" s="65">
        <v>119685</v>
      </c>
      <c r="AH16" s="65">
        <v>23748</v>
      </c>
      <c r="AI16" s="65">
        <v>72604</v>
      </c>
      <c r="AJ16" s="126">
        <f t="shared" si="18"/>
        <v>0.80504658060742784</v>
      </c>
      <c r="AK16" s="1">
        <f t="shared" si="19"/>
        <v>23333</v>
      </c>
      <c r="AL16" s="65">
        <v>689935</v>
      </c>
      <c r="AM16" s="65">
        <v>215314</v>
      </c>
      <c r="AN16" s="65">
        <v>49375</v>
      </c>
      <c r="AO16" s="126">
        <f t="shared" si="20"/>
        <v>0.38364338669584813</v>
      </c>
      <c r="AP16" s="1">
        <f t="shared" si="21"/>
        <v>425246</v>
      </c>
      <c r="AQ16" s="65">
        <v>101498</v>
      </c>
      <c r="AR16" s="65">
        <v>51354</v>
      </c>
      <c r="AS16" s="65">
        <v>20519</v>
      </c>
      <c r="AT16" s="125">
        <f t="shared" si="22"/>
        <v>0.70812232753354742</v>
      </c>
      <c r="AU16" s="1">
        <f t="shared" si="23"/>
        <v>29625</v>
      </c>
      <c r="AV16" s="65">
        <v>117996</v>
      </c>
      <c r="AW16" s="65">
        <v>85803</v>
      </c>
      <c r="AX16" s="65">
        <v>9007</v>
      </c>
      <c r="AY16" s="126">
        <f t="shared" si="24"/>
        <v>0.80350181362080075</v>
      </c>
      <c r="AZ16" s="1">
        <f t="shared" si="25"/>
        <v>23186</v>
      </c>
      <c r="BA16" s="65">
        <v>99354</v>
      </c>
      <c r="BB16" s="65">
        <v>92627</v>
      </c>
      <c r="BC16" s="65">
        <v>6537</v>
      </c>
      <c r="BD16" s="126">
        <f t="shared" si="26"/>
        <v>0.99808764619441592</v>
      </c>
      <c r="BE16" s="1">
        <f t="shared" si="27"/>
        <v>190</v>
      </c>
      <c r="BF16" s="65">
        <v>78743</v>
      </c>
      <c r="BG16" s="65">
        <v>74779</v>
      </c>
      <c r="BH16" s="65">
        <v>2851</v>
      </c>
      <c r="BI16" s="126">
        <f t="shared" si="28"/>
        <v>0.98586541025868968</v>
      </c>
      <c r="BJ16" s="1">
        <f t="shared" si="29"/>
        <v>1113</v>
      </c>
      <c r="BK16" s="65">
        <v>181050</v>
      </c>
      <c r="BL16" s="65">
        <v>79123</v>
      </c>
      <c r="BM16" s="65">
        <v>9539</v>
      </c>
      <c r="BN16" s="126">
        <f t="shared" si="30"/>
        <v>0.48971002485501242</v>
      </c>
      <c r="BO16" s="1">
        <f t="shared" si="31"/>
        <v>92388</v>
      </c>
      <c r="BP16" s="65">
        <v>112354</v>
      </c>
      <c r="BQ16" s="1">
        <v>111945</v>
      </c>
      <c r="BR16" s="1">
        <v>0</v>
      </c>
      <c r="BS16" s="127">
        <f t="shared" si="32"/>
        <v>0.99635972017017638</v>
      </c>
      <c r="BT16" s="65">
        <f>BP16-BQ16</f>
        <v>409</v>
      </c>
      <c r="BU16" s="65">
        <v>1192</v>
      </c>
      <c r="BV16" s="65">
        <v>1113</v>
      </c>
      <c r="BW16" s="1">
        <v>79</v>
      </c>
      <c r="BX16" s="126">
        <f t="shared" si="5"/>
        <v>1</v>
      </c>
      <c r="BY16" s="1">
        <v>0</v>
      </c>
    </row>
    <row r="17" spans="1:77">
      <c r="A17" s="1">
        <v>2010</v>
      </c>
      <c r="B17" s="1">
        <f t="shared" si="7"/>
        <v>2398478</v>
      </c>
      <c r="C17" s="123">
        <f t="shared" si="2"/>
        <v>1391895.9999999998</v>
      </c>
      <c r="D17" s="126">
        <f t="shared" si="8"/>
        <v>0.58032468924042657</v>
      </c>
      <c r="E17" s="87">
        <f t="shared" si="33"/>
        <v>0.41967531075957337</v>
      </c>
      <c r="F17" s="87">
        <f>(I17+N17+S17+X17+AC17+AH17+AM17+AR17+AW17+BB17+BG17+BL17+BQ17+BV17)/C17</f>
        <v>0.70675610821498169</v>
      </c>
      <c r="G17" s="87">
        <f t="shared" si="4"/>
        <v>0.29324389178501831</v>
      </c>
      <c r="H17" s="65">
        <v>482195</v>
      </c>
      <c r="I17" s="65">
        <v>46905</v>
      </c>
      <c r="J17" s="65">
        <v>176616</v>
      </c>
      <c r="K17" s="124">
        <f t="shared" si="9"/>
        <v>0.46354897914744037</v>
      </c>
      <c r="L17" s="1">
        <f t="shared" si="0"/>
        <v>258674</v>
      </c>
      <c r="M17" s="65">
        <v>16117</v>
      </c>
      <c r="N17" s="65">
        <v>1846</v>
      </c>
      <c r="O17" s="65">
        <v>2345</v>
      </c>
      <c r="P17" s="87">
        <f t="shared" si="10"/>
        <v>0.26003598684618723</v>
      </c>
      <c r="Q17" s="1">
        <f t="shared" si="11"/>
        <v>11926</v>
      </c>
      <c r="R17" s="65">
        <v>1368</v>
      </c>
      <c r="S17" s="1">
        <v>429</v>
      </c>
      <c r="T17" s="1">
        <v>656</v>
      </c>
      <c r="U17" s="126">
        <f t="shared" si="12"/>
        <v>0.79312865497076024</v>
      </c>
      <c r="V17" s="1">
        <f t="shared" si="13"/>
        <v>283</v>
      </c>
      <c r="W17" s="65">
        <v>371372</v>
      </c>
      <c r="X17" s="65">
        <v>195427</v>
      </c>
      <c r="Y17" s="65">
        <v>43143</v>
      </c>
      <c r="Z17" s="126">
        <f t="shared" si="14"/>
        <v>0.64240168887261295</v>
      </c>
      <c r="AA17" s="1">
        <f t="shared" si="15"/>
        <v>132802</v>
      </c>
      <c r="AB17" s="65">
        <v>11067</v>
      </c>
      <c r="AC17" s="65">
        <v>8432</v>
      </c>
      <c r="AD17" s="1">
        <v>1864</v>
      </c>
      <c r="AE17" s="126">
        <f t="shared" si="16"/>
        <v>0.93033342369205752</v>
      </c>
      <c r="AF17" s="1">
        <f t="shared" si="17"/>
        <v>771</v>
      </c>
      <c r="AG17" s="65">
        <v>129038</v>
      </c>
      <c r="AH17" s="65">
        <v>26754</v>
      </c>
      <c r="AI17" s="65">
        <v>78161</v>
      </c>
      <c r="AJ17" s="126">
        <f t="shared" si="18"/>
        <v>0.81305506904942726</v>
      </c>
      <c r="AK17" s="1">
        <f t="shared" si="19"/>
        <v>24123</v>
      </c>
      <c r="AL17" s="65">
        <v>704138</v>
      </c>
      <c r="AM17" s="65">
        <v>214244</v>
      </c>
      <c r="AN17" s="65">
        <v>58014</v>
      </c>
      <c r="AO17" s="126">
        <f t="shared" si="20"/>
        <v>0.38665432060192745</v>
      </c>
      <c r="AP17" s="1">
        <f t="shared" si="21"/>
        <v>431880</v>
      </c>
      <c r="AQ17" s="65">
        <v>102673</v>
      </c>
      <c r="AR17" s="65">
        <v>54652</v>
      </c>
      <c r="AS17" s="65">
        <v>19856</v>
      </c>
      <c r="AT17" s="125">
        <f t="shared" si="22"/>
        <v>0.72568250659861888</v>
      </c>
      <c r="AU17" s="1">
        <f t="shared" si="23"/>
        <v>28165</v>
      </c>
      <c r="AV17" s="65">
        <v>128078</v>
      </c>
      <c r="AW17" s="65">
        <v>92494</v>
      </c>
      <c r="AX17" s="65">
        <v>9087</v>
      </c>
      <c r="AY17" s="126">
        <f t="shared" si="24"/>
        <v>0.7931182560627118</v>
      </c>
      <c r="AZ17" s="1">
        <f t="shared" si="25"/>
        <v>26497</v>
      </c>
      <c r="BA17" s="65">
        <v>101075</v>
      </c>
      <c r="BB17" s="65">
        <v>95040</v>
      </c>
      <c r="BC17" s="65">
        <v>5759</v>
      </c>
      <c r="BD17" s="126">
        <f t="shared" si="26"/>
        <v>0.99726935443977249</v>
      </c>
      <c r="BE17" s="1">
        <f t="shared" si="27"/>
        <v>276</v>
      </c>
      <c r="BF17" s="65">
        <v>77056</v>
      </c>
      <c r="BG17" s="65">
        <v>72447</v>
      </c>
      <c r="BH17" s="65">
        <v>3884</v>
      </c>
      <c r="BI17" s="126">
        <f t="shared" si="28"/>
        <v>0.99059125830564787</v>
      </c>
      <c r="BJ17" s="1">
        <f t="shared" si="29"/>
        <v>725</v>
      </c>
      <c r="BK17" s="65">
        <v>173535</v>
      </c>
      <c r="BL17" s="65">
        <v>76230</v>
      </c>
      <c r="BM17" s="65">
        <v>8359</v>
      </c>
      <c r="BN17" s="126">
        <f t="shared" si="30"/>
        <v>0.48744633647391017</v>
      </c>
      <c r="BO17" s="1">
        <f t="shared" si="31"/>
        <v>88946</v>
      </c>
      <c r="BP17" s="65">
        <v>100062</v>
      </c>
      <c r="BQ17" s="65">
        <f>98062+65</f>
        <v>98127</v>
      </c>
      <c r="BR17" s="1">
        <v>421</v>
      </c>
      <c r="BS17" s="127">
        <f t="shared" si="32"/>
        <v>0.98486938098379007</v>
      </c>
      <c r="BT17" s="65">
        <f>BP17-BQ17-BR17</f>
        <v>1514</v>
      </c>
      <c r="BU17" s="1">
        <v>704</v>
      </c>
      <c r="BV17" s="1">
        <v>704</v>
      </c>
      <c r="BW17" s="1">
        <v>0</v>
      </c>
      <c r="BX17" s="126">
        <f t="shared" si="5"/>
        <v>1</v>
      </c>
      <c r="BY17" s="1">
        <v>0</v>
      </c>
    </row>
    <row r="18" spans="1:77">
      <c r="A18" s="21">
        <v>2011</v>
      </c>
      <c r="B18" s="1">
        <f t="shared" si="7"/>
        <v>2466375</v>
      </c>
      <c r="C18" s="123">
        <f t="shared" si="2"/>
        <v>1434486</v>
      </c>
      <c r="D18" s="126">
        <f t="shared" si="8"/>
        <v>0.58161715067660025</v>
      </c>
      <c r="E18" s="87">
        <f t="shared" si="33"/>
        <v>0.41838284932339975</v>
      </c>
      <c r="F18" s="87">
        <f t="shared" si="3"/>
        <v>0.71087204754873867</v>
      </c>
      <c r="G18" s="87">
        <f t="shared" si="4"/>
        <v>0.28912795245126133</v>
      </c>
      <c r="H18" s="65">
        <v>514272</v>
      </c>
      <c r="I18" s="65">
        <v>48057</v>
      </c>
      <c r="J18" s="65">
        <v>183337</v>
      </c>
      <c r="K18" s="124">
        <f t="shared" si="9"/>
        <v>0.4499447763051459</v>
      </c>
      <c r="L18" s="1">
        <f t="shared" si="0"/>
        <v>282878</v>
      </c>
      <c r="M18" s="65">
        <v>18163</v>
      </c>
      <c r="N18" s="65">
        <v>1697</v>
      </c>
      <c r="O18" s="65">
        <v>2732</v>
      </c>
      <c r="P18" s="87">
        <f t="shared" si="10"/>
        <v>0.24384738204041181</v>
      </c>
      <c r="Q18" s="1">
        <f t="shared" si="11"/>
        <v>13734</v>
      </c>
      <c r="R18" s="65">
        <v>1068</v>
      </c>
      <c r="S18" s="1">
        <v>672</v>
      </c>
      <c r="T18" s="1">
        <v>396</v>
      </c>
      <c r="U18" s="126">
        <f t="shared" si="12"/>
        <v>1</v>
      </c>
      <c r="V18" s="1">
        <f t="shared" si="13"/>
        <v>0</v>
      </c>
      <c r="W18" s="65">
        <v>381781</v>
      </c>
      <c r="X18" s="65">
        <v>212608</v>
      </c>
      <c r="Y18" s="65">
        <v>33867</v>
      </c>
      <c r="Z18" s="126">
        <f t="shared" si="14"/>
        <v>0.64559263032995351</v>
      </c>
      <c r="AA18" s="1">
        <f t="shared" si="15"/>
        <v>135306</v>
      </c>
      <c r="AB18" s="65">
        <v>13720</v>
      </c>
      <c r="AC18" s="65">
        <v>12731</v>
      </c>
      <c r="AD18" s="1">
        <v>942</v>
      </c>
      <c r="AE18" s="126">
        <f t="shared" si="16"/>
        <v>0.99657434402332357</v>
      </c>
      <c r="AF18" s="1">
        <f t="shared" si="17"/>
        <v>47</v>
      </c>
      <c r="AG18" s="65">
        <v>127875</v>
      </c>
      <c r="AH18" s="65">
        <v>28289</v>
      </c>
      <c r="AI18" s="65">
        <v>77258</v>
      </c>
      <c r="AJ18" s="126">
        <f t="shared" si="18"/>
        <v>0.82539198435972627</v>
      </c>
      <c r="AK18" s="1">
        <f t="shared" si="19"/>
        <v>22328</v>
      </c>
      <c r="AL18" s="65">
        <v>700451</v>
      </c>
      <c r="AM18" s="65">
        <v>215684</v>
      </c>
      <c r="AN18" s="65">
        <v>55287</v>
      </c>
      <c r="AO18" s="126">
        <f t="shared" si="20"/>
        <v>0.38685218523494147</v>
      </c>
      <c r="AP18" s="1">
        <f t="shared" si="21"/>
        <v>429480</v>
      </c>
      <c r="AQ18" s="65">
        <v>109502</v>
      </c>
      <c r="AR18" s="65">
        <v>56071</v>
      </c>
      <c r="AS18" s="65">
        <v>22495</v>
      </c>
      <c r="AT18" s="125">
        <f t="shared" si="22"/>
        <v>0.71748461215320269</v>
      </c>
      <c r="AU18" s="1">
        <f t="shared" si="23"/>
        <v>30936</v>
      </c>
      <c r="AV18" s="65">
        <v>136920</v>
      </c>
      <c r="AW18" s="65">
        <v>97382</v>
      </c>
      <c r="AX18" s="65">
        <v>10139</v>
      </c>
      <c r="AY18" s="126">
        <f t="shared" si="24"/>
        <v>0.78528337715454277</v>
      </c>
      <c r="AZ18" s="1">
        <f t="shared" si="25"/>
        <v>29399</v>
      </c>
      <c r="BA18" s="65">
        <v>107257</v>
      </c>
      <c r="BB18" s="65">
        <v>94629</v>
      </c>
      <c r="BC18" s="65">
        <v>12457</v>
      </c>
      <c r="BD18" s="126">
        <f t="shared" si="26"/>
        <v>0.99840569846257121</v>
      </c>
      <c r="BE18" s="1">
        <f t="shared" si="27"/>
        <v>171</v>
      </c>
      <c r="BF18" s="65">
        <v>76269</v>
      </c>
      <c r="BG18" s="65">
        <v>72069</v>
      </c>
      <c r="BH18" s="65">
        <v>2334</v>
      </c>
      <c r="BI18" s="126">
        <f t="shared" si="28"/>
        <v>0.97553396530700542</v>
      </c>
      <c r="BJ18" s="1">
        <f t="shared" si="29"/>
        <v>1866</v>
      </c>
      <c r="BK18" s="65">
        <v>175921</v>
      </c>
      <c r="BL18" s="65">
        <v>76919</v>
      </c>
      <c r="BM18" s="65">
        <v>13506</v>
      </c>
      <c r="BN18" s="126">
        <f t="shared" si="30"/>
        <v>0.51400912909772001</v>
      </c>
      <c r="BO18" s="1">
        <f t="shared" si="31"/>
        <v>85496</v>
      </c>
      <c r="BP18" s="65">
        <v>102510</v>
      </c>
      <c r="BQ18" s="1">
        <v>102262</v>
      </c>
      <c r="BR18" s="1">
        <v>0</v>
      </c>
      <c r="BS18" s="127">
        <f t="shared" si="32"/>
        <v>0.99758072383182128</v>
      </c>
      <c r="BT18" s="65">
        <f>BP18-BQ18-BR18</f>
        <v>248</v>
      </c>
      <c r="BU18" s="1">
        <v>666</v>
      </c>
      <c r="BV18" s="1">
        <v>666</v>
      </c>
      <c r="BW18" s="1">
        <v>0</v>
      </c>
      <c r="BX18" s="126">
        <f t="shared" si="5"/>
        <v>1</v>
      </c>
      <c r="BY18" s="1">
        <v>0</v>
      </c>
    </row>
    <row r="19" spans="1:77">
      <c r="A19" s="1">
        <v>2012</v>
      </c>
      <c r="B19" s="1">
        <f t="shared" si="7"/>
        <v>2559315</v>
      </c>
      <c r="C19" s="123">
        <f t="shared" si="2"/>
        <v>1484724</v>
      </c>
      <c r="D19" s="126">
        <f t="shared" si="8"/>
        <v>0.58012554140463368</v>
      </c>
      <c r="E19" s="87">
        <f t="shared" si="33"/>
        <v>0.41987445859536632</v>
      </c>
      <c r="F19" s="87">
        <f t="shared" si="3"/>
        <v>0.7290856751827276</v>
      </c>
      <c r="G19" s="87">
        <f t="shared" si="4"/>
        <v>0.2709143248172724</v>
      </c>
      <c r="H19" s="65">
        <v>518563</v>
      </c>
      <c r="I19" s="65">
        <v>54994</v>
      </c>
      <c r="J19" s="65">
        <v>168873</v>
      </c>
      <c r="K19" s="124">
        <f t="shared" si="9"/>
        <v>0.43170646575247368</v>
      </c>
      <c r="L19" s="1">
        <f t="shared" si="0"/>
        <v>294696</v>
      </c>
      <c r="M19" s="65">
        <v>18137</v>
      </c>
      <c r="N19" s="65">
        <v>2653</v>
      </c>
      <c r="O19" s="65">
        <v>3188</v>
      </c>
      <c r="P19" s="87">
        <f t="shared" si="10"/>
        <v>0.32204885041627612</v>
      </c>
      <c r="Q19" s="1">
        <f t="shared" si="11"/>
        <v>12296</v>
      </c>
      <c r="R19" s="65">
        <v>1716</v>
      </c>
      <c r="S19" s="1">
        <v>564</v>
      </c>
      <c r="T19" s="1">
        <v>772</v>
      </c>
      <c r="U19" s="126">
        <f t="shared" si="12"/>
        <v>0.7785547785547785</v>
      </c>
      <c r="V19" s="1">
        <f t="shared" si="13"/>
        <v>380</v>
      </c>
      <c r="W19" s="65">
        <v>397046</v>
      </c>
      <c r="X19" s="65">
        <v>219398</v>
      </c>
      <c r="Y19" s="65">
        <v>38192</v>
      </c>
      <c r="Z19" s="126">
        <f t="shared" si="14"/>
        <v>0.64876613792860272</v>
      </c>
      <c r="AA19" s="1">
        <f t="shared" si="15"/>
        <v>139456</v>
      </c>
      <c r="AB19" s="65">
        <v>10921</v>
      </c>
      <c r="AC19" s="65">
        <v>10362</v>
      </c>
      <c r="AD19" s="1">
        <v>559</v>
      </c>
      <c r="AE19" s="126">
        <f t="shared" si="16"/>
        <v>1</v>
      </c>
      <c r="AF19" s="1">
        <f t="shared" si="17"/>
        <v>0</v>
      </c>
      <c r="AG19" s="65">
        <v>129918</v>
      </c>
      <c r="AH19" s="65">
        <v>26768</v>
      </c>
      <c r="AI19" s="65">
        <v>79281</v>
      </c>
      <c r="AJ19" s="126">
        <f t="shared" si="18"/>
        <v>0.81627642051139948</v>
      </c>
      <c r="AK19" s="1">
        <f t="shared" si="19"/>
        <v>23869</v>
      </c>
      <c r="AL19" s="65">
        <v>734113</v>
      </c>
      <c r="AM19" s="65">
        <v>228219</v>
      </c>
      <c r="AN19" s="65">
        <v>54458</v>
      </c>
      <c r="AO19" s="126">
        <f t="shared" si="20"/>
        <v>0.38505924837184469</v>
      </c>
      <c r="AP19" s="1">
        <f t="shared" si="21"/>
        <v>451436</v>
      </c>
      <c r="AQ19" s="65">
        <v>110642</v>
      </c>
      <c r="AR19" s="65">
        <v>60527</v>
      </c>
      <c r="AS19" s="65">
        <v>18098</v>
      </c>
      <c r="AT19" s="125">
        <f t="shared" si="22"/>
        <v>0.71062525984707436</v>
      </c>
      <c r="AU19" s="1">
        <f t="shared" si="23"/>
        <v>32017</v>
      </c>
      <c r="AV19" s="65">
        <v>137588</v>
      </c>
      <c r="AW19" s="65">
        <v>99260</v>
      </c>
      <c r="AX19" s="65">
        <v>11196</v>
      </c>
      <c r="AY19" s="126">
        <f t="shared" si="24"/>
        <v>0.80280256999156907</v>
      </c>
      <c r="AZ19" s="1">
        <f t="shared" si="25"/>
        <v>27132</v>
      </c>
      <c r="BA19" s="65">
        <v>116297</v>
      </c>
      <c r="BB19" s="65">
        <v>101571</v>
      </c>
      <c r="BC19" s="65">
        <v>14570</v>
      </c>
      <c r="BD19" s="126">
        <f t="shared" si="26"/>
        <v>0.99865860684282481</v>
      </c>
      <c r="BE19" s="1">
        <f t="shared" si="27"/>
        <v>156</v>
      </c>
      <c r="BF19" s="65">
        <v>81379</v>
      </c>
      <c r="BG19" s="65">
        <v>77168</v>
      </c>
      <c r="BH19" s="65">
        <v>2477</v>
      </c>
      <c r="BI19" s="126">
        <f t="shared" si="28"/>
        <v>0.97869229162314597</v>
      </c>
      <c r="BJ19" s="1">
        <f t="shared" si="29"/>
        <v>1734</v>
      </c>
      <c r="BK19" s="65">
        <v>190074</v>
      </c>
      <c r="BL19" s="65">
        <v>88994</v>
      </c>
      <c r="BM19" s="65">
        <v>10568</v>
      </c>
      <c r="BN19" s="126">
        <f t="shared" si="30"/>
        <v>0.52380651746162021</v>
      </c>
      <c r="BO19" s="1">
        <f t="shared" si="31"/>
        <v>90512</v>
      </c>
      <c r="BP19" s="65">
        <v>112688</v>
      </c>
      <c r="BQ19" s="1">
        <v>111780</v>
      </c>
      <c r="BR19" s="1">
        <v>1</v>
      </c>
      <c r="BS19" s="127">
        <f t="shared" si="32"/>
        <v>0.99195122816981396</v>
      </c>
      <c r="BT19" s="65">
        <f>BP19-BQ19-BR19</f>
        <v>907</v>
      </c>
      <c r="BU19" s="1">
        <v>233</v>
      </c>
      <c r="BV19" s="1">
        <v>233</v>
      </c>
      <c r="BW19" s="1">
        <v>0</v>
      </c>
      <c r="BX19" s="126">
        <f t="shared" si="5"/>
        <v>1</v>
      </c>
      <c r="BY19" s="1">
        <v>0</v>
      </c>
    </row>
    <row r="20" spans="1:77">
      <c r="A20" s="21">
        <v>2013</v>
      </c>
      <c r="B20" s="1">
        <f t="shared" si="7"/>
        <v>2629507</v>
      </c>
      <c r="C20" s="123">
        <f t="shared" si="2"/>
        <v>1521104</v>
      </c>
      <c r="D20" s="126">
        <f t="shared" si="8"/>
        <v>0.57847497648798807</v>
      </c>
      <c r="E20" s="87">
        <f t="shared" si="33"/>
        <v>0.42152502351201193</v>
      </c>
      <c r="F20" s="87">
        <f t="shared" si="3"/>
        <v>0.74427652547097367</v>
      </c>
      <c r="G20" s="87">
        <f t="shared" si="4"/>
        <v>0.25572347452902633</v>
      </c>
      <c r="H20" s="65">
        <v>493289</v>
      </c>
      <c r="I20" s="65">
        <v>60965</v>
      </c>
      <c r="J20" s="65">
        <v>149419</v>
      </c>
      <c r="K20" s="124">
        <f t="shared" si="9"/>
        <v>0.42649238073421464</v>
      </c>
      <c r="L20" s="1">
        <f t="shared" si="0"/>
        <v>282905</v>
      </c>
      <c r="M20" s="65">
        <v>21722</v>
      </c>
      <c r="N20" s="65">
        <v>2746</v>
      </c>
      <c r="O20" s="65">
        <v>4090</v>
      </c>
      <c r="P20" s="87">
        <f t="shared" si="10"/>
        <v>0.31470398674155237</v>
      </c>
      <c r="Q20" s="1">
        <f t="shared" si="11"/>
        <v>14886</v>
      </c>
      <c r="R20" s="65">
        <v>2100</v>
      </c>
      <c r="S20" s="65">
        <v>1107</v>
      </c>
      <c r="T20" s="1">
        <v>549</v>
      </c>
      <c r="U20" s="126">
        <f t="shared" si="12"/>
        <v>0.78857142857142859</v>
      </c>
      <c r="V20" s="1">
        <f t="shared" si="13"/>
        <v>444</v>
      </c>
      <c r="W20" s="65">
        <v>388045</v>
      </c>
      <c r="X20" s="65">
        <v>217052</v>
      </c>
      <c r="Y20" s="65">
        <v>37118</v>
      </c>
      <c r="Z20" s="126">
        <f t="shared" si="14"/>
        <v>0.65500135293587081</v>
      </c>
      <c r="AA20" s="1">
        <f t="shared" si="15"/>
        <v>133875</v>
      </c>
      <c r="AB20" s="65">
        <v>10930</v>
      </c>
      <c r="AC20" s="65">
        <v>9423</v>
      </c>
      <c r="AD20" s="1">
        <v>855</v>
      </c>
      <c r="AE20" s="126">
        <f t="shared" si="16"/>
        <v>0.94034766697163774</v>
      </c>
      <c r="AF20" s="1">
        <f t="shared" si="17"/>
        <v>652</v>
      </c>
      <c r="AG20" s="65">
        <v>137154</v>
      </c>
      <c r="AH20" s="65">
        <v>28977</v>
      </c>
      <c r="AI20" s="65">
        <v>82199</v>
      </c>
      <c r="AJ20" s="126">
        <f t="shared" si="18"/>
        <v>0.81059247269492685</v>
      </c>
      <c r="AK20" s="1">
        <f t="shared" si="19"/>
        <v>25978</v>
      </c>
      <c r="AL20" s="65">
        <v>785589</v>
      </c>
      <c r="AM20" s="65">
        <v>242057</v>
      </c>
      <c r="AN20" s="65">
        <v>56366</v>
      </c>
      <c r="AO20" s="126">
        <f t="shared" si="20"/>
        <v>0.37987166317247312</v>
      </c>
      <c r="AP20" s="1">
        <f t="shared" si="21"/>
        <v>487166</v>
      </c>
      <c r="AQ20" s="65">
        <v>104048</v>
      </c>
      <c r="AR20" s="65">
        <v>54603</v>
      </c>
      <c r="AS20" s="65">
        <v>19335</v>
      </c>
      <c r="AT20" s="125">
        <f t="shared" si="22"/>
        <v>0.71061433184683997</v>
      </c>
      <c r="AU20" s="1">
        <f t="shared" si="23"/>
        <v>30110</v>
      </c>
      <c r="AV20" s="65">
        <v>155674</v>
      </c>
      <c r="AW20" s="65">
        <v>116414</v>
      </c>
      <c r="AX20" s="65">
        <v>10524</v>
      </c>
      <c r="AY20" s="126">
        <f t="shared" si="24"/>
        <v>0.8154091241954341</v>
      </c>
      <c r="AZ20" s="1">
        <f t="shared" si="25"/>
        <v>28736</v>
      </c>
      <c r="BA20" s="65">
        <v>125084</v>
      </c>
      <c r="BB20" s="65">
        <v>110589</v>
      </c>
      <c r="BC20" s="65">
        <v>14495</v>
      </c>
      <c r="BD20" s="126">
        <f t="shared" si="26"/>
        <v>1</v>
      </c>
      <c r="BE20" s="1">
        <f t="shared" si="27"/>
        <v>0</v>
      </c>
      <c r="BF20" s="65">
        <v>85973</v>
      </c>
      <c r="BG20" s="65">
        <v>81702</v>
      </c>
      <c r="BH20" s="65">
        <v>1982</v>
      </c>
      <c r="BI20" s="126">
        <f t="shared" si="28"/>
        <v>0.97337536203226593</v>
      </c>
      <c r="BJ20" s="1">
        <f t="shared" si="29"/>
        <v>2289</v>
      </c>
      <c r="BK20" s="65">
        <v>201873</v>
      </c>
      <c r="BL20" s="65">
        <v>89669</v>
      </c>
      <c r="BM20" s="65">
        <v>12050</v>
      </c>
      <c r="BN20" s="126">
        <f t="shared" si="30"/>
        <v>0.50387619939268746</v>
      </c>
      <c r="BO20" s="1">
        <f t="shared" si="31"/>
        <v>100154</v>
      </c>
      <c r="BP20" s="65">
        <v>116910</v>
      </c>
      <c r="BQ20" s="1">
        <v>115702</v>
      </c>
      <c r="BR20" s="1">
        <v>0</v>
      </c>
      <c r="BS20" s="127">
        <f t="shared" si="32"/>
        <v>0.98966726541784278</v>
      </c>
      <c r="BT20" s="65">
        <f>BP20-BQ20-BR20</f>
        <v>1208</v>
      </c>
      <c r="BU20" s="65">
        <v>1116</v>
      </c>
      <c r="BV20" s="65">
        <v>1116</v>
      </c>
      <c r="BW20" s="1">
        <v>0</v>
      </c>
      <c r="BX20" s="126">
        <f t="shared" si="5"/>
        <v>1</v>
      </c>
      <c r="BY20" s="1">
        <v>0</v>
      </c>
    </row>
    <row r="21" spans="1:77" ht="15" thickBot="1">
      <c r="A21" s="5">
        <v>2014</v>
      </c>
      <c r="B21" s="5">
        <f t="shared" si="7"/>
        <v>2644082</v>
      </c>
      <c r="C21" s="18">
        <f t="shared" si="2"/>
        <v>1594364.9999999998</v>
      </c>
      <c r="D21" s="131">
        <f t="shared" si="8"/>
        <v>0.60299378007187365</v>
      </c>
      <c r="E21" s="89">
        <f t="shared" si="33"/>
        <v>0.39700621992812629</v>
      </c>
      <c r="F21" s="89">
        <f t="shared" si="3"/>
        <v>0.73755884003976513</v>
      </c>
      <c r="G21" s="89">
        <f t="shared" si="4"/>
        <v>0.26244115996023487</v>
      </c>
      <c r="H21" s="67">
        <v>472949</v>
      </c>
      <c r="I21" s="67">
        <v>58138</v>
      </c>
      <c r="J21" s="67">
        <v>157399</v>
      </c>
      <c r="K21" s="128">
        <f t="shared" si="9"/>
        <v>0.45572989899545197</v>
      </c>
      <c r="L21" s="5">
        <f t="shared" si="0"/>
        <v>257412</v>
      </c>
      <c r="M21" s="67">
        <v>23198</v>
      </c>
      <c r="N21" s="67">
        <v>3327</v>
      </c>
      <c r="O21" s="67">
        <v>2831</v>
      </c>
      <c r="P21" s="89">
        <f t="shared" si="10"/>
        <v>0.26545391844124494</v>
      </c>
      <c r="Q21" s="5">
        <f t="shared" si="11"/>
        <v>17040</v>
      </c>
      <c r="R21" s="67">
        <v>1774</v>
      </c>
      <c r="S21" s="5">
        <v>774</v>
      </c>
      <c r="T21" s="5">
        <v>545</v>
      </c>
      <c r="U21" s="131">
        <f t="shared" si="12"/>
        <v>0.74351747463359641</v>
      </c>
      <c r="V21" s="5">
        <f t="shared" si="13"/>
        <v>455</v>
      </c>
      <c r="W21" s="67">
        <v>396656</v>
      </c>
      <c r="X21" s="67">
        <v>212341</v>
      </c>
      <c r="Y21" s="67">
        <v>43107</v>
      </c>
      <c r="Z21" s="131">
        <f t="shared" si="14"/>
        <v>0.64400387237303858</v>
      </c>
      <c r="AA21" s="5">
        <f t="shared" si="15"/>
        <v>141208</v>
      </c>
      <c r="AB21" s="67">
        <v>14066</v>
      </c>
      <c r="AC21" s="67">
        <v>13273</v>
      </c>
      <c r="AD21" s="5">
        <v>550</v>
      </c>
      <c r="AE21" s="131">
        <f t="shared" si="16"/>
        <v>0.98272429972984499</v>
      </c>
      <c r="AF21" s="5">
        <f t="shared" si="17"/>
        <v>243</v>
      </c>
      <c r="AG21" s="67">
        <v>141714</v>
      </c>
      <c r="AH21" s="67">
        <v>28469</v>
      </c>
      <c r="AI21" s="67">
        <v>90363</v>
      </c>
      <c r="AJ21" s="131">
        <f t="shared" si="18"/>
        <v>0.83853394865715458</v>
      </c>
      <c r="AK21" s="5">
        <f t="shared" si="19"/>
        <v>22882</v>
      </c>
      <c r="AL21" s="67">
        <v>806840</v>
      </c>
      <c r="AM21" s="67">
        <v>267819</v>
      </c>
      <c r="AN21" s="67">
        <v>68197</v>
      </c>
      <c r="AO21" s="131">
        <f t="shared" si="20"/>
        <v>0.41645927321402015</v>
      </c>
      <c r="AP21" s="5">
        <f t="shared" si="21"/>
        <v>470824</v>
      </c>
      <c r="AQ21" s="67">
        <v>112483</v>
      </c>
      <c r="AR21" s="67">
        <v>63889</v>
      </c>
      <c r="AS21" s="67">
        <v>19782</v>
      </c>
      <c r="AT21" s="129">
        <f t="shared" si="22"/>
        <v>0.74385462692140147</v>
      </c>
      <c r="AU21" s="5">
        <f t="shared" si="23"/>
        <v>28812</v>
      </c>
      <c r="AV21" s="67">
        <v>139254</v>
      </c>
      <c r="AW21" s="67">
        <v>104142</v>
      </c>
      <c r="AX21" s="67">
        <v>11954</v>
      </c>
      <c r="AY21" s="131">
        <f t="shared" si="24"/>
        <v>0.83369957056888855</v>
      </c>
      <c r="AZ21" s="5">
        <f t="shared" si="25"/>
        <v>23158</v>
      </c>
      <c r="BA21" s="67">
        <v>126191</v>
      </c>
      <c r="BB21" s="67">
        <v>117079</v>
      </c>
      <c r="BC21" s="67">
        <v>8947</v>
      </c>
      <c r="BD21" s="131">
        <f t="shared" si="26"/>
        <v>0.99869245825772046</v>
      </c>
      <c r="BE21" s="5">
        <f t="shared" si="27"/>
        <v>165</v>
      </c>
      <c r="BF21" s="67">
        <v>81999</v>
      </c>
      <c r="BG21" s="67">
        <v>75893</v>
      </c>
      <c r="BH21" s="67">
        <v>3991</v>
      </c>
      <c r="BI21" s="131">
        <f t="shared" si="28"/>
        <v>0.97420700252442105</v>
      </c>
      <c r="BJ21" s="5">
        <f t="shared" si="29"/>
        <v>2115</v>
      </c>
      <c r="BK21" s="67">
        <v>202597</v>
      </c>
      <c r="BL21" s="67">
        <v>106753</v>
      </c>
      <c r="BM21" s="67">
        <v>10761</v>
      </c>
      <c r="BN21" s="131">
        <f t="shared" si="30"/>
        <v>0.58003820392207195</v>
      </c>
      <c r="BO21" s="5">
        <f t="shared" si="31"/>
        <v>85083</v>
      </c>
      <c r="BP21" s="67">
        <v>123886</v>
      </c>
      <c r="BQ21" s="5">
        <v>123566</v>
      </c>
      <c r="BR21" s="5">
        <v>0</v>
      </c>
      <c r="BS21" s="130">
        <f t="shared" si="32"/>
        <v>0.99741698012689084</v>
      </c>
      <c r="BT21" s="67">
        <f>BP21-BQ21-BR21</f>
        <v>320</v>
      </c>
      <c r="BU21" s="5">
        <v>475</v>
      </c>
      <c r="BV21" s="5">
        <v>475</v>
      </c>
      <c r="BW21" s="5">
        <v>0</v>
      </c>
      <c r="BX21" s="131">
        <f t="shared" si="5"/>
        <v>1</v>
      </c>
      <c r="BY21" s="5">
        <v>0</v>
      </c>
    </row>
    <row r="22" spans="1:77" ht="15" thickTop="1">
      <c r="A22" t="s">
        <v>200</v>
      </c>
    </row>
    <row r="24" spans="1:77">
      <c r="BV24" s="122"/>
      <c r="BW24" s="122"/>
    </row>
    <row r="25" spans="1:77">
      <c r="BW25" s="122"/>
    </row>
  </sheetData>
  <mergeCells count="61">
    <mergeCell ref="AL3:AP3"/>
    <mergeCell ref="A3:A5"/>
    <mergeCell ref="B3:B5"/>
    <mergeCell ref="C3:D4"/>
    <mergeCell ref="E3:E5"/>
    <mergeCell ref="F3:G4"/>
    <mergeCell ref="H3:L3"/>
    <mergeCell ref="M3:Q3"/>
    <mergeCell ref="R3:V3"/>
    <mergeCell ref="W3:AA3"/>
    <mergeCell ref="AB3:AF3"/>
    <mergeCell ref="AG3:AK3"/>
    <mergeCell ref="AP4:AP5"/>
    <mergeCell ref="W4:W5"/>
    <mergeCell ref="X4:Z4"/>
    <mergeCell ref="AA4:AA5"/>
    <mergeCell ref="BU3:BY3"/>
    <mergeCell ref="H4:H5"/>
    <mergeCell ref="I4:K4"/>
    <mergeCell ref="L4:L5"/>
    <mergeCell ref="M4:M5"/>
    <mergeCell ref="N4:P4"/>
    <mergeCell ref="Q4:Q5"/>
    <mergeCell ref="R4:R5"/>
    <mergeCell ref="S4:U4"/>
    <mergeCell ref="V4:V5"/>
    <mergeCell ref="AQ3:AU3"/>
    <mergeCell ref="AV3:AZ3"/>
    <mergeCell ref="BA3:BE3"/>
    <mergeCell ref="BF3:BJ3"/>
    <mergeCell ref="BK3:BO3"/>
    <mergeCell ref="BP3:BT3"/>
    <mergeCell ref="AB4:AB5"/>
    <mergeCell ref="AC4:AE4"/>
    <mergeCell ref="AF4:AF5"/>
    <mergeCell ref="AG4:AG5"/>
    <mergeCell ref="AH4:AJ4"/>
    <mergeCell ref="AK4:AK5"/>
    <mergeCell ref="AL4:AL5"/>
    <mergeCell ref="AM4:AO4"/>
    <mergeCell ref="BJ4:BJ5"/>
    <mergeCell ref="AQ4:AQ5"/>
    <mergeCell ref="AR4:AT4"/>
    <mergeCell ref="AU4:AU5"/>
    <mergeCell ref="AV4:AV5"/>
    <mergeCell ref="AW4:AY4"/>
    <mergeCell ref="AZ4:AZ5"/>
    <mergeCell ref="BA4:BA5"/>
    <mergeCell ref="BB4:BD4"/>
    <mergeCell ref="BE4:BE5"/>
    <mergeCell ref="BF4:BF5"/>
    <mergeCell ref="BG4:BI4"/>
    <mergeCell ref="BU4:BU5"/>
    <mergeCell ref="BV4:BX4"/>
    <mergeCell ref="BY4:BY5"/>
    <mergeCell ref="BK4:BK5"/>
    <mergeCell ref="BL4:BN4"/>
    <mergeCell ref="BO4:BO5"/>
    <mergeCell ref="BP4:BP5"/>
    <mergeCell ref="BQ4:BS4"/>
    <mergeCell ref="BT4:BT5"/>
  </mergeCells>
  <hyperlinks>
    <hyperlink ref="P1" location="Índice!A1" display="Volver al índice" xr:uid="{6847F17A-4AE0-44F2-8FE6-1298AFD8ECB6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04F6-62B0-4B76-9849-DE5B7AAEE28D}">
  <dimension ref="O1"/>
  <sheetViews>
    <sheetView workbookViewId="0"/>
  </sheetViews>
  <sheetFormatPr defaultColWidth="11.42578125" defaultRowHeight="14.45"/>
  <cols>
    <col min="15" max="15" width="13.42578125" bestFit="1" customWidth="1"/>
  </cols>
  <sheetData>
    <row r="1" spans="15:15">
      <c r="O1" s="52" t="s">
        <v>61</v>
      </c>
    </row>
  </sheetData>
  <hyperlinks>
    <hyperlink ref="O1" location="Índice!A1" display="Volver al índice" xr:uid="{D0E37DD5-C70F-4DF0-88E6-6EC30C069382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96923-C7EC-4049-B3F1-4962D819E689}">
  <dimension ref="A1:N31"/>
  <sheetViews>
    <sheetView workbookViewId="0">
      <selection activeCell="N1" sqref="N1"/>
    </sheetView>
  </sheetViews>
  <sheetFormatPr defaultColWidth="11.42578125" defaultRowHeight="14.45"/>
  <cols>
    <col min="1" max="1" width="11.42578125" style="1"/>
    <col min="2" max="2" width="12.28515625" customWidth="1"/>
    <col min="3" max="3" width="14" customWidth="1"/>
    <col min="14" max="14" width="13.42578125" bestFit="1" customWidth="1"/>
  </cols>
  <sheetData>
    <row r="1" spans="14:14" customFormat="1">
      <c r="N1" s="52" t="s">
        <v>61</v>
      </c>
    </row>
    <row r="2" spans="14:14" customFormat="1"/>
    <row r="3" spans="14:14" customFormat="1"/>
    <row r="4" spans="14:14" customFormat="1"/>
    <row r="5" spans="14:14" customFormat="1"/>
    <row r="6" spans="14:14" customFormat="1"/>
    <row r="7" spans="14:14" customFormat="1"/>
    <row r="8" spans="14:14" customFormat="1"/>
    <row r="9" spans="14:14" customFormat="1"/>
    <row r="10" spans="14:14" customFormat="1"/>
    <row r="11" spans="14:14" customFormat="1"/>
    <row r="12" spans="14:14" customFormat="1"/>
    <row r="13" spans="14:14" customFormat="1"/>
    <row r="14" spans="14:14" customFormat="1"/>
    <row r="15" spans="14:14" customFormat="1"/>
    <row r="16" spans="14:14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</sheetData>
  <hyperlinks>
    <hyperlink ref="N1" location="Índice!A1" display="Volver al índice" xr:uid="{1D0779E9-81A7-4655-A0EB-ED71BA30152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A8810-FE19-4991-A262-A44E42C9EC4D}">
  <sheetPr>
    <tabColor rgb="FF40A682"/>
  </sheetPr>
  <dimension ref="A1:N22"/>
  <sheetViews>
    <sheetView workbookViewId="0"/>
  </sheetViews>
  <sheetFormatPr defaultColWidth="11.42578125" defaultRowHeight="14.45"/>
  <cols>
    <col min="14" max="14" width="13.42578125" bestFit="1" customWidth="1"/>
  </cols>
  <sheetData>
    <row r="1" spans="1:14" ht="21">
      <c r="A1" s="58" t="s">
        <v>219</v>
      </c>
      <c r="N1" s="52" t="s">
        <v>61</v>
      </c>
    </row>
    <row r="2" spans="1:14" ht="15.95" thickBot="1">
      <c r="A2" s="19" t="s">
        <v>220</v>
      </c>
    </row>
    <row r="3" spans="1:14" ht="15" thickTop="1">
      <c r="A3" s="227" t="s">
        <v>63</v>
      </c>
      <c r="B3" s="227" t="s">
        <v>221</v>
      </c>
      <c r="C3" s="227"/>
      <c r="D3" s="227" t="s">
        <v>222</v>
      </c>
      <c r="E3" s="227"/>
      <c r="F3" s="227" t="s">
        <v>223</v>
      </c>
      <c r="G3" s="227"/>
    </row>
    <row r="4" spans="1:14" ht="29.1">
      <c r="A4" s="229"/>
      <c r="B4" s="61" t="s">
        <v>224</v>
      </c>
      <c r="C4" s="61" t="s">
        <v>225</v>
      </c>
      <c r="D4" s="61" t="s">
        <v>224</v>
      </c>
      <c r="E4" s="61" t="s">
        <v>225</v>
      </c>
      <c r="F4" s="61" t="s">
        <v>224</v>
      </c>
      <c r="G4" s="61" t="s">
        <v>225</v>
      </c>
    </row>
    <row r="5" spans="1:14">
      <c r="A5" s="40">
        <v>1998</v>
      </c>
      <c r="B5" s="100">
        <v>0.38</v>
      </c>
      <c r="C5" s="100">
        <v>0.62</v>
      </c>
      <c r="D5" s="100">
        <v>7.0000000000000007E-2</v>
      </c>
      <c r="E5" s="100">
        <v>0.93</v>
      </c>
      <c r="F5" s="100">
        <v>0</v>
      </c>
      <c r="G5" s="100">
        <v>1</v>
      </c>
    </row>
    <row r="6" spans="1:14">
      <c r="A6" s="40">
        <v>1999</v>
      </c>
      <c r="B6" s="100">
        <v>0.39</v>
      </c>
      <c r="C6" s="100">
        <v>0.61</v>
      </c>
      <c r="D6" s="100">
        <v>0.06</v>
      </c>
      <c r="E6" s="100">
        <v>0.94</v>
      </c>
      <c r="F6" s="100">
        <v>0</v>
      </c>
      <c r="G6" s="100">
        <v>1</v>
      </c>
    </row>
    <row r="7" spans="1:14">
      <c r="A7" s="40">
        <v>2000</v>
      </c>
      <c r="B7" s="100">
        <v>0.38</v>
      </c>
      <c r="C7" s="100">
        <v>0.62</v>
      </c>
      <c r="D7" s="100">
        <v>0.06</v>
      </c>
      <c r="E7" s="100">
        <v>0.94</v>
      </c>
      <c r="F7" s="100">
        <v>0</v>
      </c>
      <c r="G7" s="100">
        <v>1</v>
      </c>
    </row>
    <row r="8" spans="1:14">
      <c r="A8" s="40">
        <v>2001</v>
      </c>
      <c r="B8" s="100">
        <v>0.37</v>
      </c>
      <c r="C8" s="100">
        <v>0.63</v>
      </c>
      <c r="D8" s="100">
        <v>0.06</v>
      </c>
      <c r="E8" s="100">
        <v>0.94</v>
      </c>
      <c r="F8" s="100">
        <v>0</v>
      </c>
      <c r="G8" s="100">
        <v>1</v>
      </c>
    </row>
    <row r="9" spans="1:14">
      <c r="A9" s="40">
        <v>2002</v>
      </c>
      <c r="B9" s="100">
        <v>0.33</v>
      </c>
      <c r="C9" s="100">
        <v>0.67</v>
      </c>
      <c r="D9" s="100">
        <v>0.06</v>
      </c>
      <c r="E9" s="100">
        <v>0.94</v>
      </c>
      <c r="F9" s="100">
        <v>0.01</v>
      </c>
      <c r="G9" s="100">
        <v>0.99</v>
      </c>
    </row>
    <row r="10" spans="1:14">
      <c r="A10" s="40">
        <v>2003</v>
      </c>
      <c r="B10" s="100">
        <v>0.35</v>
      </c>
      <c r="C10" s="100">
        <v>0.65</v>
      </c>
      <c r="D10" s="100">
        <v>0.05</v>
      </c>
      <c r="E10" s="100">
        <v>0.95</v>
      </c>
      <c r="F10" s="100">
        <v>0</v>
      </c>
      <c r="G10" s="100">
        <v>1</v>
      </c>
    </row>
    <row r="11" spans="1:14">
      <c r="A11" s="40">
        <v>2004</v>
      </c>
      <c r="B11" s="100">
        <v>0.31</v>
      </c>
      <c r="C11" s="100">
        <v>0.69</v>
      </c>
      <c r="D11" s="100">
        <v>0.04</v>
      </c>
      <c r="E11" s="100">
        <v>0.96</v>
      </c>
      <c r="F11" s="100">
        <v>0</v>
      </c>
      <c r="G11" s="100">
        <v>1</v>
      </c>
    </row>
    <row r="12" spans="1:14">
      <c r="A12" s="40">
        <v>2005</v>
      </c>
      <c r="B12" s="100">
        <v>0.53</v>
      </c>
      <c r="C12" s="100">
        <v>0.47</v>
      </c>
      <c r="D12" s="100">
        <v>0.06</v>
      </c>
      <c r="E12" s="100">
        <v>0.94</v>
      </c>
      <c r="F12" s="100">
        <v>0</v>
      </c>
      <c r="G12" s="100">
        <v>1</v>
      </c>
    </row>
    <row r="13" spans="1:14">
      <c r="A13" s="40">
        <v>2006</v>
      </c>
      <c r="B13" s="100">
        <v>0.56000000000000005</v>
      </c>
      <c r="C13" s="100">
        <v>0.44</v>
      </c>
      <c r="D13" s="100">
        <v>0.04</v>
      </c>
      <c r="E13" s="100">
        <v>0.96</v>
      </c>
      <c r="F13" s="100">
        <v>0.01</v>
      </c>
      <c r="G13" s="100">
        <v>0.99</v>
      </c>
    </row>
    <row r="14" spans="1:14">
      <c r="A14" s="40">
        <v>2007</v>
      </c>
      <c r="B14" s="100">
        <v>0.56999999999999995</v>
      </c>
      <c r="C14" s="100">
        <v>0.43</v>
      </c>
      <c r="D14" s="100">
        <v>0.03</v>
      </c>
      <c r="E14" s="100">
        <v>0.97</v>
      </c>
      <c r="F14" s="100">
        <v>0</v>
      </c>
      <c r="G14" s="100">
        <v>1</v>
      </c>
    </row>
    <row r="15" spans="1:14">
      <c r="A15" s="40">
        <v>2008</v>
      </c>
      <c r="B15" s="100">
        <v>0.56000000000000005</v>
      </c>
      <c r="C15" s="100">
        <v>0.44</v>
      </c>
      <c r="D15" s="100">
        <v>0.02</v>
      </c>
      <c r="E15" s="100">
        <v>0.98</v>
      </c>
      <c r="F15" s="100">
        <v>0</v>
      </c>
      <c r="G15" s="100">
        <v>1</v>
      </c>
    </row>
    <row r="16" spans="1:14">
      <c r="A16" s="40">
        <v>2009</v>
      </c>
      <c r="B16" s="100">
        <v>0.56999999999999995</v>
      </c>
      <c r="C16" s="100">
        <v>0.43</v>
      </c>
      <c r="D16" s="100">
        <v>0.03</v>
      </c>
      <c r="E16" s="100">
        <v>0.97</v>
      </c>
      <c r="F16" s="100">
        <v>0</v>
      </c>
      <c r="G16" s="100">
        <v>1</v>
      </c>
    </row>
    <row r="17" spans="1:7">
      <c r="A17" s="40">
        <v>2010</v>
      </c>
      <c r="B17" s="100">
        <v>0.55000000000000004</v>
      </c>
      <c r="C17" s="100">
        <f>1-B17</f>
        <v>0.44999999999999996</v>
      </c>
      <c r="D17" s="100">
        <v>0.03</v>
      </c>
      <c r="E17" s="100">
        <f>1-D17</f>
        <v>0.97</v>
      </c>
      <c r="F17" s="100">
        <v>0</v>
      </c>
      <c r="G17" s="100">
        <f>1-F17</f>
        <v>1</v>
      </c>
    </row>
    <row r="18" spans="1:7">
      <c r="A18" s="40">
        <v>2011</v>
      </c>
      <c r="B18" s="100">
        <v>0.53400000000000003</v>
      </c>
      <c r="C18" s="100">
        <f>1-B18</f>
        <v>0.46599999999999997</v>
      </c>
      <c r="D18" s="100">
        <v>0.03</v>
      </c>
      <c r="E18" s="100">
        <f>1-D18</f>
        <v>0.97</v>
      </c>
      <c r="F18" s="100">
        <v>0</v>
      </c>
      <c r="G18" s="100">
        <f>1-F18</f>
        <v>1</v>
      </c>
    </row>
    <row r="19" spans="1:7">
      <c r="A19" s="40">
        <v>2012</v>
      </c>
      <c r="B19" s="100">
        <v>0.55000000000000004</v>
      </c>
      <c r="C19" s="100">
        <f>1-B19</f>
        <v>0.44999999999999996</v>
      </c>
      <c r="D19" s="100">
        <v>0.02</v>
      </c>
      <c r="E19" s="100">
        <f>1-D19</f>
        <v>0.98</v>
      </c>
      <c r="F19" s="100">
        <v>0</v>
      </c>
      <c r="G19" s="100">
        <f>1-F19</f>
        <v>1</v>
      </c>
    </row>
    <row r="20" spans="1:7">
      <c r="A20" s="40">
        <v>2013</v>
      </c>
      <c r="B20" s="100">
        <v>0.56399999999999995</v>
      </c>
      <c r="C20" s="100">
        <f>1-B20</f>
        <v>0.43600000000000005</v>
      </c>
      <c r="D20" s="100">
        <v>0.03</v>
      </c>
      <c r="E20" s="100">
        <f>1-D20</f>
        <v>0.97</v>
      </c>
      <c r="F20" s="100">
        <v>0.01</v>
      </c>
      <c r="G20" s="100">
        <f>1-F20</f>
        <v>0.99</v>
      </c>
    </row>
    <row r="21" spans="1:7" ht="15" thickBot="1">
      <c r="A21" s="70">
        <v>2014</v>
      </c>
      <c r="B21" s="103">
        <v>0.63</v>
      </c>
      <c r="C21" s="103">
        <f>1-B21</f>
        <v>0.37</v>
      </c>
      <c r="D21" s="103">
        <v>0.02</v>
      </c>
      <c r="E21" s="103">
        <f>1-D21</f>
        <v>0.98</v>
      </c>
      <c r="F21" s="103">
        <v>0</v>
      </c>
      <c r="G21" s="103">
        <f>1-F21</f>
        <v>1</v>
      </c>
    </row>
    <row r="22" spans="1:7" ht="15" thickTop="1">
      <c r="A22" t="s">
        <v>200</v>
      </c>
    </row>
  </sheetData>
  <mergeCells count="4">
    <mergeCell ref="A3:A4"/>
    <mergeCell ref="B3:C3"/>
    <mergeCell ref="D3:E3"/>
    <mergeCell ref="F3:G3"/>
  </mergeCells>
  <hyperlinks>
    <hyperlink ref="N1" location="Índice!A1" display="Volver al índice" xr:uid="{43F72245-3FAE-4E69-96B3-25571FD733EB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0971B-D297-4FDB-8613-12AD37EBA666}">
  <dimension ref="O1"/>
  <sheetViews>
    <sheetView workbookViewId="0"/>
  </sheetViews>
  <sheetFormatPr defaultColWidth="11.42578125" defaultRowHeight="14.45"/>
  <cols>
    <col min="15" max="15" width="13.42578125" bestFit="1" customWidth="1"/>
  </cols>
  <sheetData>
    <row r="1" spans="15:15">
      <c r="O1" s="52" t="s">
        <v>61</v>
      </c>
    </row>
  </sheetData>
  <hyperlinks>
    <hyperlink ref="O1" location="Índice!A1" display="Volver al índice" xr:uid="{AB160A7E-92F6-45F7-B6B6-C512F5440B52}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276A8-666D-4D98-8E5C-CC4C9D881230}">
  <sheetPr>
    <tabColor rgb="FF40A682"/>
  </sheetPr>
  <dimension ref="A1:H23"/>
  <sheetViews>
    <sheetView workbookViewId="0"/>
  </sheetViews>
  <sheetFormatPr defaultColWidth="11.42578125" defaultRowHeight="14.45"/>
  <cols>
    <col min="1" max="1" width="38.85546875" customWidth="1"/>
    <col min="2" max="8" width="20.5703125" customWidth="1"/>
    <col min="9" max="9" width="23.42578125" customWidth="1"/>
    <col min="10" max="10" width="23" customWidth="1"/>
  </cols>
  <sheetData>
    <row r="1" spans="1:8" ht="21">
      <c r="A1" s="58" t="s">
        <v>226</v>
      </c>
      <c r="H1" s="52" t="s">
        <v>61</v>
      </c>
    </row>
    <row r="2" spans="1:8" ht="15.95" thickBot="1">
      <c r="A2" s="57" t="s">
        <v>227</v>
      </c>
    </row>
    <row r="3" spans="1:8" ht="58.5" thickTop="1">
      <c r="A3" s="141" t="s">
        <v>228</v>
      </c>
      <c r="B3" s="142" t="s">
        <v>229</v>
      </c>
      <c r="C3" s="142" t="s">
        <v>230</v>
      </c>
      <c r="D3" s="142" t="s">
        <v>231</v>
      </c>
      <c r="E3" s="142" t="s">
        <v>232</v>
      </c>
      <c r="F3" s="142" t="s">
        <v>233</v>
      </c>
      <c r="G3" s="142" t="s">
        <v>234</v>
      </c>
      <c r="H3" s="142" t="s">
        <v>235</v>
      </c>
    </row>
    <row r="4" spans="1:8">
      <c r="A4" s="133" t="s">
        <v>236</v>
      </c>
      <c r="B4" s="134">
        <v>221695</v>
      </c>
      <c r="C4" s="135">
        <v>118.2</v>
      </c>
      <c r="D4" s="135">
        <v>0.81404958677685957</v>
      </c>
      <c r="E4" s="135" t="s">
        <v>237</v>
      </c>
      <c r="F4" s="135">
        <v>0.99657346491228072</v>
      </c>
      <c r="G4" s="132">
        <v>420.73</v>
      </c>
      <c r="H4" s="135">
        <v>2.8832922149122813</v>
      </c>
    </row>
    <row r="5" spans="1:8">
      <c r="A5" s="133" t="s">
        <v>238</v>
      </c>
      <c r="B5" s="134">
        <v>1319</v>
      </c>
      <c r="C5" s="135" t="s">
        <v>239</v>
      </c>
      <c r="D5" s="135" t="s">
        <v>239</v>
      </c>
      <c r="E5" s="135">
        <v>184.2</v>
      </c>
      <c r="F5" s="135">
        <v>0.90356126753654453</v>
      </c>
      <c r="G5" s="132">
        <v>484.95</v>
      </c>
      <c r="H5" s="135">
        <v>2.3788384185225153</v>
      </c>
    </row>
    <row r="6" spans="1:8">
      <c r="A6" s="133" t="s">
        <v>240</v>
      </c>
      <c r="B6" s="134">
        <v>255448</v>
      </c>
      <c r="C6" s="135">
        <v>246.6</v>
      </c>
      <c r="D6" s="135">
        <v>1.2096536839007161</v>
      </c>
      <c r="E6" s="135">
        <v>264.8</v>
      </c>
      <c r="F6" s="135">
        <v>1.2989306386735995</v>
      </c>
      <c r="G6" s="132">
        <v>459.48</v>
      </c>
      <c r="H6" s="135">
        <v>2.253899735112332</v>
      </c>
    </row>
    <row r="7" spans="1:8">
      <c r="A7" s="133" t="s">
        <v>241</v>
      </c>
      <c r="B7" s="134">
        <v>13823</v>
      </c>
      <c r="C7" s="135" t="s">
        <v>239</v>
      </c>
      <c r="D7" s="135" t="s">
        <v>239</v>
      </c>
      <c r="E7" s="135">
        <v>510.2</v>
      </c>
      <c r="F7" s="135">
        <v>2.5026979299519274</v>
      </c>
      <c r="G7" s="132">
        <v>856.29</v>
      </c>
      <c r="H7" s="135">
        <v>4.2003826155204544</v>
      </c>
    </row>
    <row r="8" spans="1:8">
      <c r="A8" s="133" t="s">
        <v>118</v>
      </c>
      <c r="B8" s="134">
        <v>118832</v>
      </c>
      <c r="C8" s="135" t="s">
        <v>239</v>
      </c>
      <c r="D8" s="135" t="s">
        <v>239</v>
      </c>
      <c r="E8" s="135">
        <v>296</v>
      </c>
      <c r="F8" s="135">
        <v>1.4519768468556853</v>
      </c>
      <c r="G8" s="132">
        <v>407.82</v>
      </c>
      <c r="H8" s="135">
        <v>2.0004905327185321</v>
      </c>
    </row>
    <row r="9" spans="1:8">
      <c r="A9" s="133" t="s">
        <v>242</v>
      </c>
      <c r="B9" s="134">
        <v>336016</v>
      </c>
      <c r="C9" s="135">
        <v>251.7</v>
      </c>
      <c r="D9" s="135">
        <v>1.2346708525458647</v>
      </c>
      <c r="E9" s="135">
        <v>288.5</v>
      </c>
      <c r="F9" s="135">
        <v>1.4151868929657607</v>
      </c>
      <c r="G9" s="132">
        <v>456.18</v>
      </c>
      <c r="H9" s="135">
        <v>2.2377121554007653</v>
      </c>
    </row>
    <row r="10" spans="1:8">
      <c r="A10" s="133" t="s">
        <v>243</v>
      </c>
      <c r="B10" s="134">
        <v>83671</v>
      </c>
      <c r="C10" s="135">
        <v>251.7</v>
      </c>
      <c r="D10" s="135" t="s">
        <v>239</v>
      </c>
      <c r="E10" s="135">
        <v>345.8</v>
      </c>
      <c r="F10" s="135">
        <v>1.6962621406847835</v>
      </c>
      <c r="G10" s="132">
        <v>595.51</v>
      </c>
      <c r="H10" s="135">
        <v>2.9211713921318552</v>
      </c>
    </row>
    <row r="11" spans="1:8">
      <c r="A11" s="133" t="s">
        <v>244</v>
      </c>
      <c r="B11" s="134">
        <v>116096</v>
      </c>
      <c r="C11" s="135">
        <v>251.7</v>
      </c>
      <c r="D11" s="135" t="s">
        <v>239</v>
      </c>
      <c r="E11" s="135">
        <v>399.6</v>
      </c>
      <c r="F11" s="135">
        <v>1.9601687432551751</v>
      </c>
      <c r="G11" s="132">
        <v>487.33</v>
      </c>
      <c r="H11" s="135">
        <v>2.3905130972235846</v>
      </c>
    </row>
    <row r="12" spans="1:8">
      <c r="A12" s="133" t="s">
        <v>245</v>
      </c>
      <c r="B12" s="134">
        <v>197398</v>
      </c>
      <c r="C12" s="135">
        <v>251.7</v>
      </c>
      <c r="D12" s="135">
        <v>1.2346708525458647</v>
      </c>
      <c r="E12" s="135" t="s">
        <v>246</v>
      </c>
      <c r="F12" s="135" t="s">
        <v>247</v>
      </c>
      <c r="G12" s="132">
        <v>473.82</v>
      </c>
      <c r="H12" s="135">
        <v>2.3242421269498674</v>
      </c>
    </row>
    <row r="13" spans="1:8">
      <c r="A13" s="133" t="s">
        <v>248</v>
      </c>
      <c r="B13" s="134">
        <v>123566</v>
      </c>
      <c r="C13" s="135">
        <v>251.7</v>
      </c>
      <c r="D13" s="135" t="s">
        <v>239</v>
      </c>
      <c r="E13" s="135">
        <v>138.6</v>
      </c>
      <c r="F13" s="135">
        <v>0.67987834788580392</v>
      </c>
      <c r="G13" s="132">
        <v>268.31</v>
      </c>
      <c r="H13" s="135">
        <v>1.3161483370940841</v>
      </c>
    </row>
    <row r="14" spans="1:8">
      <c r="A14" s="133" t="s">
        <v>249</v>
      </c>
      <c r="B14" s="134">
        <v>475</v>
      </c>
      <c r="C14" s="135" t="s">
        <v>239</v>
      </c>
      <c r="D14" s="135" t="s">
        <v>239</v>
      </c>
      <c r="E14" s="135" t="s">
        <v>250</v>
      </c>
      <c r="F14" s="135" t="s">
        <v>239</v>
      </c>
      <c r="G14" s="132">
        <v>0</v>
      </c>
      <c r="H14" s="135">
        <v>0</v>
      </c>
    </row>
    <row r="15" spans="1:8" ht="15" thickBot="1">
      <c r="A15" s="137" t="s">
        <v>251</v>
      </c>
      <c r="B15" s="138">
        <v>126026</v>
      </c>
      <c r="C15" s="139" t="s">
        <v>239</v>
      </c>
      <c r="D15" s="139" t="s">
        <v>239</v>
      </c>
      <c r="E15" s="139">
        <v>527.1</v>
      </c>
      <c r="F15" s="139">
        <v>2.5855979593838909</v>
      </c>
      <c r="G15" s="140">
        <v>760.15</v>
      </c>
      <c r="H15" s="139">
        <v>3.7287844599234767</v>
      </c>
    </row>
    <row r="16" spans="1:8" ht="15" thickTop="1">
      <c r="A16" s="250" t="s">
        <v>252</v>
      </c>
      <c r="B16" s="250"/>
      <c r="C16" s="250"/>
      <c r="D16" s="250"/>
      <c r="E16" s="250"/>
    </row>
    <row r="17" spans="1:5">
      <c r="A17" s="250"/>
      <c r="B17" s="250"/>
      <c r="C17" s="250"/>
      <c r="D17" s="250"/>
      <c r="E17" s="250"/>
    </row>
    <row r="18" spans="1:5">
      <c r="A18" s="136" t="s">
        <v>253</v>
      </c>
    </row>
    <row r="19" spans="1:5">
      <c r="A19" s="133" t="s">
        <v>254</v>
      </c>
    </row>
    <row r="20" spans="1:5">
      <c r="A20" s="133" t="s">
        <v>255</v>
      </c>
    </row>
    <row r="21" spans="1:5">
      <c r="A21" s="133" t="s">
        <v>256</v>
      </c>
    </row>
    <row r="22" spans="1:5">
      <c r="A22" s="133" t="s">
        <v>257</v>
      </c>
    </row>
    <row r="23" spans="1:5">
      <c r="A23" s="133" t="s">
        <v>258</v>
      </c>
    </row>
  </sheetData>
  <mergeCells count="1">
    <mergeCell ref="A16:E17"/>
  </mergeCells>
  <hyperlinks>
    <hyperlink ref="H1" location="Índice!A1" display="Volver al índice" xr:uid="{02D3DC2C-0ED2-46DD-AA75-5996B3578B98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6F4CB-D1AF-42AC-8A4A-F8E8AA3997D6}">
  <sheetPr>
    <tabColor rgb="FF40A682"/>
  </sheetPr>
  <dimension ref="A1:AD42"/>
  <sheetViews>
    <sheetView workbookViewId="0"/>
  </sheetViews>
  <sheetFormatPr defaultColWidth="11.42578125" defaultRowHeight="14.45"/>
  <cols>
    <col min="1" max="1" width="10.5703125" customWidth="1"/>
    <col min="2" max="30" width="12.5703125" style="78" customWidth="1"/>
  </cols>
  <sheetData>
    <row r="1" spans="1:30" ht="21">
      <c r="A1" s="58" t="s">
        <v>259</v>
      </c>
      <c r="N1" s="52" t="s">
        <v>61</v>
      </c>
    </row>
    <row r="2" spans="1:30" ht="15.95" thickBot="1">
      <c r="A2" s="19" t="s">
        <v>260</v>
      </c>
    </row>
    <row r="3" spans="1:30" ht="15" thickTop="1">
      <c r="A3" s="241" t="s">
        <v>63</v>
      </c>
      <c r="B3" s="246" t="s">
        <v>261</v>
      </c>
      <c r="C3" s="246"/>
      <c r="D3" s="246"/>
      <c r="E3" s="246"/>
      <c r="F3" s="246"/>
      <c r="G3" s="246"/>
      <c r="H3" s="246"/>
      <c r="I3" s="246" t="s">
        <v>262</v>
      </c>
      <c r="J3" s="246"/>
      <c r="K3" s="246"/>
      <c r="L3" s="246"/>
      <c r="M3" s="246"/>
      <c r="N3" s="246"/>
      <c r="O3" s="246"/>
      <c r="P3" s="244" t="s">
        <v>263</v>
      </c>
      <c r="Q3" s="246" t="s">
        <v>264</v>
      </c>
      <c r="R3" s="246"/>
      <c r="S3" s="246"/>
      <c r="T3" s="246"/>
      <c r="U3" s="246"/>
      <c r="V3" s="246"/>
      <c r="W3" s="246"/>
      <c r="X3" s="246" t="s">
        <v>265</v>
      </c>
      <c r="Y3" s="246"/>
      <c r="Z3" s="246"/>
      <c r="AA3" s="246"/>
      <c r="AB3" s="246"/>
      <c r="AC3" s="246"/>
      <c r="AD3" s="246"/>
    </row>
    <row r="4" spans="1:30" s="40" customFormat="1" ht="43.5">
      <c r="A4" s="242"/>
      <c r="B4" s="145" t="s">
        <v>266</v>
      </c>
      <c r="C4" s="145" t="s">
        <v>119</v>
      </c>
      <c r="D4" s="145" t="s">
        <v>152</v>
      </c>
      <c r="E4" s="145" t="s">
        <v>267</v>
      </c>
      <c r="F4" s="145" t="s">
        <v>176</v>
      </c>
      <c r="G4" s="145" t="s">
        <v>268</v>
      </c>
      <c r="H4" s="145" t="s">
        <v>269</v>
      </c>
      <c r="I4" s="145" t="s">
        <v>266</v>
      </c>
      <c r="J4" s="145" t="s">
        <v>119</v>
      </c>
      <c r="K4" s="145" t="s">
        <v>152</v>
      </c>
      <c r="L4" s="145" t="s">
        <v>267</v>
      </c>
      <c r="M4" s="145" t="s">
        <v>176</v>
      </c>
      <c r="N4" s="145" t="s">
        <v>268</v>
      </c>
      <c r="O4" s="145" t="s">
        <v>269</v>
      </c>
      <c r="P4" s="245"/>
      <c r="Q4" s="145" t="s">
        <v>266</v>
      </c>
      <c r="R4" s="145" t="s">
        <v>119</v>
      </c>
      <c r="S4" s="145" t="s">
        <v>152</v>
      </c>
      <c r="T4" s="145" t="s">
        <v>267</v>
      </c>
      <c r="U4" s="145" t="s">
        <v>176</v>
      </c>
      <c r="V4" s="145" t="s">
        <v>268</v>
      </c>
      <c r="W4" s="145" t="s">
        <v>269</v>
      </c>
      <c r="X4" s="145" t="s">
        <v>266</v>
      </c>
      <c r="Y4" s="145" t="s">
        <v>119</v>
      </c>
      <c r="Z4" s="145" t="s">
        <v>152</v>
      </c>
      <c r="AA4" s="145" t="s">
        <v>267</v>
      </c>
      <c r="AB4" s="145" t="s">
        <v>176</v>
      </c>
      <c r="AC4" s="145" t="s">
        <v>268</v>
      </c>
      <c r="AD4" s="145" t="s">
        <v>269</v>
      </c>
    </row>
    <row r="5" spans="1:30">
      <c r="A5" s="1">
        <v>1979</v>
      </c>
      <c r="B5" s="143">
        <v>108</v>
      </c>
      <c r="C5" s="143">
        <v>108</v>
      </c>
      <c r="D5" s="143">
        <v>108</v>
      </c>
      <c r="E5" s="143">
        <v>108</v>
      </c>
      <c r="F5" s="143">
        <v>62.4</v>
      </c>
      <c r="G5" s="143">
        <v>171</v>
      </c>
      <c r="H5" s="143">
        <v>108</v>
      </c>
      <c r="I5" s="143">
        <f>B5/$B$5</f>
        <v>1</v>
      </c>
      <c r="J5" s="143">
        <f>C5/$C$5</f>
        <v>1</v>
      </c>
      <c r="K5" s="143">
        <f>D5/$D$5</f>
        <v>1</v>
      </c>
      <c r="L5" s="143">
        <f>E5/$E$5</f>
        <v>1</v>
      </c>
      <c r="M5" s="143">
        <f>F5/$F$5</f>
        <v>1</v>
      </c>
      <c r="N5" s="143">
        <f>G5/$G$5</f>
        <v>1</v>
      </c>
      <c r="O5" s="143">
        <f>H5/$H$5</f>
        <v>1</v>
      </c>
      <c r="P5" s="143">
        <v>1</v>
      </c>
      <c r="Q5" s="143">
        <f>I5/$P$5</f>
        <v>1</v>
      </c>
      <c r="R5" s="143">
        <f t="shared" ref="R5:W5" si="0">J5/$P$5</f>
        <v>1</v>
      </c>
      <c r="S5" s="143">
        <f t="shared" si="0"/>
        <v>1</v>
      </c>
      <c r="T5" s="143">
        <f t="shared" si="0"/>
        <v>1</v>
      </c>
      <c r="U5" s="143">
        <f t="shared" si="0"/>
        <v>1</v>
      </c>
      <c r="V5" s="143">
        <f t="shared" si="0"/>
        <v>1</v>
      </c>
      <c r="W5" s="143">
        <f t="shared" si="0"/>
        <v>1</v>
      </c>
      <c r="X5" s="144" t="s">
        <v>182</v>
      </c>
      <c r="Y5" s="144" t="s">
        <v>182</v>
      </c>
      <c r="Z5" s="144" t="s">
        <v>182</v>
      </c>
      <c r="AA5" s="144" t="s">
        <v>182</v>
      </c>
      <c r="AB5" s="144" t="s">
        <v>182</v>
      </c>
      <c r="AC5" s="144" t="s">
        <v>182</v>
      </c>
      <c r="AD5" s="144" t="s">
        <v>182</v>
      </c>
    </row>
    <row r="6" spans="1:30">
      <c r="A6" s="1">
        <v>1980</v>
      </c>
      <c r="B6" s="143">
        <v>132</v>
      </c>
      <c r="C6" s="143">
        <v>132</v>
      </c>
      <c r="D6" s="143">
        <v>132</v>
      </c>
      <c r="E6" s="143">
        <v>132</v>
      </c>
      <c r="F6" s="143">
        <v>62.4</v>
      </c>
      <c r="G6" s="143">
        <v>171</v>
      </c>
      <c r="H6" s="143">
        <v>138</v>
      </c>
      <c r="I6" s="143">
        <f t="shared" ref="I6:I41" si="1">B6/$B$5</f>
        <v>1.2222222222222223</v>
      </c>
      <c r="J6" s="143">
        <f t="shared" ref="J6:J41" si="2">C6/$C$5</f>
        <v>1.2222222222222223</v>
      </c>
      <c r="K6" s="143">
        <f t="shared" ref="K6:K41" si="3">D6/$D$5</f>
        <v>1.2222222222222223</v>
      </c>
      <c r="L6" s="143">
        <f t="shared" ref="L6:L41" si="4">E6/$E$5</f>
        <v>1.2222222222222223</v>
      </c>
      <c r="M6" s="143">
        <f t="shared" ref="M6:M41" si="5">F6/$F$5</f>
        <v>1</v>
      </c>
      <c r="N6" s="143">
        <f t="shared" ref="N6:N41" si="6">G6/$G$5</f>
        <v>1</v>
      </c>
      <c r="O6" s="143">
        <f t="shared" ref="O6:O41" si="7">H6/$H$5</f>
        <v>1.2777777777777777</v>
      </c>
      <c r="P6" s="143">
        <v>1.1735297495947867</v>
      </c>
      <c r="Q6" s="143">
        <f>I6/$P$6</f>
        <v>1.0414923206201196</v>
      </c>
      <c r="R6" s="143">
        <f t="shared" ref="R6:W6" si="8">J6/$P$6</f>
        <v>1.0414923206201196</v>
      </c>
      <c r="S6" s="143">
        <f t="shared" si="8"/>
        <v>1.0414923206201196</v>
      </c>
      <c r="T6" s="143">
        <f t="shared" si="8"/>
        <v>1.0414923206201196</v>
      </c>
      <c r="U6" s="143">
        <f t="shared" si="8"/>
        <v>0.85213008050737049</v>
      </c>
      <c r="V6" s="143">
        <f t="shared" si="8"/>
        <v>0.85213008050737049</v>
      </c>
      <c r="W6" s="143">
        <f t="shared" si="8"/>
        <v>1.0888328806483067</v>
      </c>
      <c r="X6" s="82">
        <f>(Q6-Q5)/Q5</f>
        <v>4.1492320620119649E-2</v>
      </c>
      <c r="Y6" s="82">
        <f>(R6-R5)/R5</f>
        <v>4.1492320620119649E-2</v>
      </c>
      <c r="Z6" s="82">
        <f t="shared" ref="Z6:AD21" si="9">(S6-S5)/S5</f>
        <v>4.1492320620119649E-2</v>
      </c>
      <c r="AA6" s="82">
        <f t="shared" si="9"/>
        <v>4.1492320620119649E-2</v>
      </c>
      <c r="AB6" s="82">
        <f t="shared" si="9"/>
        <v>-0.14786991949262951</v>
      </c>
      <c r="AC6" s="82">
        <f t="shared" si="9"/>
        <v>-0.14786991949262951</v>
      </c>
      <c r="AD6" s="82">
        <f t="shared" si="9"/>
        <v>8.8832880648306745E-2</v>
      </c>
    </row>
    <row r="7" spans="1:30">
      <c r="A7" s="1">
        <v>1981</v>
      </c>
      <c r="B7" s="143">
        <v>132</v>
      </c>
      <c r="C7" s="143">
        <v>132</v>
      </c>
      <c r="D7" s="143">
        <v>132</v>
      </c>
      <c r="E7" s="143">
        <v>132</v>
      </c>
      <c r="F7" s="143">
        <v>62.4</v>
      </c>
      <c r="G7" s="143">
        <v>171</v>
      </c>
      <c r="H7" s="143">
        <v>138</v>
      </c>
      <c r="I7" s="143">
        <f t="shared" si="1"/>
        <v>1.2222222222222223</v>
      </c>
      <c r="J7" s="143">
        <f t="shared" si="2"/>
        <v>1.2222222222222223</v>
      </c>
      <c r="K7" s="143">
        <f t="shared" si="3"/>
        <v>1.2222222222222223</v>
      </c>
      <c r="L7" s="143">
        <f t="shared" si="4"/>
        <v>1.2222222222222223</v>
      </c>
      <c r="M7" s="143">
        <f t="shared" si="5"/>
        <v>1</v>
      </c>
      <c r="N7" s="143">
        <f t="shared" si="6"/>
        <v>1</v>
      </c>
      <c r="O7" s="143">
        <f t="shared" si="7"/>
        <v>1.2777777777777777</v>
      </c>
      <c r="P7" s="143">
        <v>1.3474184470109651</v>
      </c>
      <c r="Q7" s="143">
        <f>I7/$P$7</f>
        <v>0.90708437674541942</v>
      </c>
      <c r="R7" s="143">
        <f t="shared" ref="R7:W7" si="10">J7/$P$7</f>
        <v>0.90708437674541942</v>
      </c>
      <c r="S7" s="143">
        <f t="shared" si="10"/>
        <v>0.90708437674541942</v>
      </c>
      <c r="T7" s="143">
        <f t="shared" si="10"/>
        <v>0.90708437674541942</v>
      </c>
      <c r="U7" s="143">
        <f t="shared" si="10"/>
        <v>0.74215994460988854</v>
      </c>
      <c r="V7" s="143">
        <f t="shared" si="10"/>
        <v>0.74215994460988854</v>
      </c>
      <c r="W7" s="143">
        <f t="shared" si="10"/>
        <v>0.94831548477930205</v>
      </c>
      <c r="X7" s="82">
        <f t="shared" ref="X7:AD41" si="11">(Q7-Q6)/Q6</f>
        <v>-0.12905322604267672</v>
      </c>
      <c r="Y7" s="82">
        <f>(R7-R6)/R6</f>
        <v>-0.12905322604267672</v>
      </c>
      <c r="Z7" s="82">
        <f t="shared" si="9"/>
        <v>-0.12905322604267672</v>
      </c>
      <c r="AA7" s="82">
        <f t="shared" si="9"/>
        <v>-0.12905322604267672</v>
      </c>
      <c r="AB7" s="82">
        <f t="shared" si="9"/>
        <v>-0.12905322604267666</v>
      </c>
      <c r="AC7" s="82">
        <f t="shared" si="9"/>
        <v>-0.12905322604267666</v>
      </c>
      <c r="AD7" s="82">
        <f t="shared" si="9"/>
        <v>-0.12905322604267663</v>
      </c>
    </row>
    <row r="8" spans="1:30">
      <c r="A8" s="1">
        <v>1982</v>
      </c>
      <c r="B8" s="143">
        <v>132</v>
      </c>
      <c r="C8" s="143">
        <v>132</v>
      </c>
      <c r="D8" s="143">
        <v>132</v>
      </c>
      <c r="E8" s="143">
        <v>132</v>
      </c>
      <c r="F8" s="143">
        <v>62.4</v>
      </c>
      <c r="G8" s="143">
        <v>171</v>
      </c>
      <c r="H8" s="143">
        <v>138</v>
      </c>
      <c r="I8" s="143">
        <f t="shared" si="1"/>
        <v>1.2222222222222223</v>
      </c>
      <c r="J8" s="143">
        <f t="shared" si="2"/>
        <v>1.2222222222222223</v>
      </c>
      <c r="K8" s="143">
        <f t="shared" si="3"/>
        <v>1.2222222222222223</v>
      </c>
      <c r="L8" s="143">
        <f t="shared" si="4"/>
        <v>1.2222222222222223</v>
      </c>
      <c r="M8" s="143">
        <f t="shared" si="5"/>
        <v>1</v>
      </c>
      <c r="N8" s="143">
        <f t="shared" si="6"/>
        <v>1</v>
      </c>
      <c r="O8" s="143">
        <f t="shared" si="7"/>
        <v>1.2777777777777777</v>
      </c>
      <c r="P8" s="143">
        <v>1.5051832071186588</v>
      </c>
      <c r="Q8" s="143">
        <f>I8/$P$8</f>
        <v>0.81200894113208788</v>
      </c>
      <c r="R8" s="143">
        <f t="shared" ref="R8:W8" si="12">J8/$P$8</f>
        <v>0.81200894113208788</v>
      </c>
      <c r="S8" s="143">
        <f t="shared" si="12"/>
        <v>0.81200894113208788</v>
      </c>
      <c r="T8" s="143">
        <f t="shared" si="12"/>
        <v>0.81200894113208788</v>
      </c>
      <c r="U8" s="143">
        <f t="shared" si="12"/>
        <v>0.66437095183534456</v>
      </c>
      <c r="V8" s="143">
        <f t="shared" si="12"/>
        <v>0.66437095183534456</v>
      </c>
      <c r="W8" s="143">
        <f t="shared" si="12"/>
        <v>0.84891843845627357</v>
      </c>
      <c r="X8" s="82">
        <f t="shared" si="11"/>
        <v>-0.10481432383882325</v>
      </c>
      <c r="Y8" s="82">
        <f t="shared" si="11"/>
        <v>-0.10481432383882325</v>
      </c>
      <c r="Z8" s="82">
        <f t="shared" si="9"/>
        <v>-0.10481432383882325</v>
      </c>
      <c r="AA8" s="82">
        <f t="shared" si="9"/>
        <v>-0.10481432383882325</v>
      </c>
      <c r="AB8" s="82">
        <f t="shared" si="9"/>
        <v>-0.10481432383882325</v>
      </c>
      <c r="AC8" s="82">
        <f t="shared" si="9"/>
        <v>-0.10481432383882325</v>
      </c>
      <c r="AD8" s="82">
        <f t="shared" si="9"/>
        <v>-0.1048143238388233</v>
      </c>
    </row>
    <row r="9" spans="1:30">
      <c r="A9" s="1">
        <v>1983</v>
      </c>
      <c r="B9" s="143">
        <v>115.52154476809926</v>
      </c>
      <c r="C9" s="143">
        <v>115.52154476809926</v>
      </c>
      <c r="D9" s="143">
        <v>115.52154476809926</v>
      </c>
      <c r="E9" s="143">
        <v>115.52154476809926</v>
      </c>
      <c r="F9" s="143">
        <v>54.610184799465102</v>
      </c>
      <c r="G9" s="143">
        <v>149.65291026776495</v>
      </c>
      <c r="H9" s="143">
        <v>120.77252407574014</v>
      </c>
      <c r="I9" s="143">
        <f t="shared" si="1"/>
        <v>1.0696439330379561</v>
      </c>
      <c r="J9" s="143">
        <f t="shared" si="2"/>
        <v>1.0696439330379561</v>
      </c>
      <c r="K9" s="143">
        <f t="shared" si="3"/>
        <v>1.0696439330379561</v>
      </c>
      <c r="L9" s="143">
        <f t="shared" si="4"/>
        <v>1.0696439330379561</v>
      </c>
      <c r="M9" s="143">
        <f t="shared" si="5"/>
        <v>0.87516321794014584</v>
      </c>
      <c r="N9" s="143">
        <f t="shared" si="6"/>
        <v>0.87516321794014595</v>
      </c>
      <c r="O9" s="143">
        <f t="shared" si="7"/>
        <v>1.1182641118124086</v>
      </c>
      <c r="P9" s="143">
        <v>1.7036239368821799</v>
      </c>
      <c r="Q9" s="143">
        <f>I9/$P$9</f>
        <v>0.62786387880621275</v>
      </c>
      <c r="R9" s="143">
        <f t="shared" ref="R9:W9" si="13">J9/$P$9</f>
        <v>0.62786387880621275</v>
      </c>
      <c r="S9" s="143">
        <f t="shared" si="13"/>
        <v>0.62786387880621275</v>
      </c>
      <c r="T9" s="143">
        <f t="shared" si="13"/>
        <v>0.62786387880621275</v>
      </c>
      <c r="U9" s="143">
        <f t="shared" si="13"/>
        <v>0.51370680993235585</v>
      </c>
      <c r="V9" s="143">
        <f t="shared" si="13"/>
        <v>0.51370680993235596</v>
      </c>
      <c r="W9" s="143">
        <f t="shared" si="13"/>
        <v>0.65640314602467698</v>
      </c>
      <c r="X9" s="82">
        <f t="shared" si="11"/>
        <v>-0.2267771363073213</v>
      </c>
      <c r="Y9" s="82">
        <f t="shared" si="11"/>
        <v>-0.2267771363073213</v>
      </c>
      <c r="Z9" s="82">
        <f t="shared" si="9"/>
        <v>-0.2267771363073213</v>
      </c>
      <c r="AA9" s="82">
        <f t="shared" si="9"/>
        <v>-0.2267771363073213</v>
      </c>
      <c r="AB9" s="82">
        <f t="shared" si="9"/>
        <v>-0.22677713630732127</v>
      </c>
      <c r="AC9" s="82">
        <f t="shared" si="9"/>
        <v>-0.2267771363073211</v>
      </c>
      <c r="AD9" s="82">
        <f t="shared" si="9"/>
        <v>-0.22677713630732119</v>
      </c>
    </row>
    <row r="10" spans="1:30">
      <c r="A10" s="1">
        <v>1984</v>
      </c>
      <c r="B10" s="143">
        <v>135.3025051779228</v>
      </c>
      <c r="C10" s="143">
        <v>135.3025051779228</v>
      </c>
      <c r="D10" s="143">
        <v>135.3025051779228</v>
      </c>
      <c r="E10" s="143">
        <v>135.3025051779228</v>
      </c>
      <c r="F10" s="143">
        <v>54.121002071169123</v>
      </c>
      <c r="G10" s="143">
        <v>148.31236144503077</v>
      </c>
      <c r="H10" s="143">
        <v>119.69067765739325</v>
      </c>
      <c r="I10" s="143">
        <f t="shared" si="1"/>
        <v>1.2528009738696555</v>
      </c>
      <c r="J10" s="143">
        <f t="shared" si="2"/>
        <v>1.2528009738696555</v>
      </c>
      <c r="K10" s="143">
        <f t="shared" si="3"/>
        <v>1.2528009738696555</v>
      </c>
      <c r="L10" s="143">
        <f t="shared" si="4"/>
        <v>1.2528009738696555</v>
      </c>
      <c r="M10" s="143">
        <f t="shared" si="5"/>
        <v>0.86732375114053084</v>
      </c>
      <c r="N10" s="143">
        <f t="shared" si="6"/>
        <v>0.86732375114053084</v>
      </c>
      <c r="O10" s="143">
        <f t="shared" si="7"/>
        <v>1.1082470153462338</v>
      </c>
      <c r="P10" s="143">
        <v>1.9021364574939079</v>
      </c>
      <c r="Q10" s="143">
        <f>I10/$P$10</f>
        <v>0.65862833811630883</v>
      </c>
      <c r="R10" s="143">
        <f t="shared" ref="R10:W10" si="14">J10/$P$10</f>
        <v>0.65862833811630883</v>
      </c>
      <c r="S10" s="143">
        <f t="shared" si="14"/>
        <v>0.65862833811630883</v>
      </c>
      <c r="T10" s="143">
        <f t="shared" si="14"/>
        <v>0.65862833811630883</v>
      </c>
      <c r="U10" s="143">
        <f t="shared" si="14"/>
        <v>0.45597346484975232</v>
      </c>
      <c r="V10" s="143">
        <f t="shared" si="14"/>
        <v>0.45597346484975232</v>
      </c>
      <c r="W10" s="143">
        <f t="shared" si="14"/>
        <v>0.58263276064135017</v>
      </c>
      <c r="X10" s="82">
        <f t="shared" si="11"/>
        <v>4.89986131525674E-2</v>
      </c>
      <c r="Y10" s="82">
        <f t="shared" si="11"/>
        <v>4.89986131525674E-2</v>
      </c>
      <c r="Z10" s="82">
        <f t="shared" si="9"/>
        <v>4.89986131525674E-2</v>
      </c>
      <c r="AA10" s="82">
        <f t="shared" si="9"/>
        <v>4.89986131525674E-2</v>
      </c>
      <c r="AB10" s="82">
        <f t="shared" si="9"/>
        <v>-0.11238578887090434</v>
      </c>
      <c r="AC10" s="82">
        <f t="shared" si="9"/>
        <v>-0.11238578887090453</v>
      </c>
      <c r="AD10" s="82">
        <f t="shared" si="9"/>
        <v>-0.11238578887090445</v>
      </c>
    </row>
    <row r="11" spans="1:30">
      <c r="A11" s="1">
        <v>1985</v>
      </c>
      <c r="B11" s="143">
        <v>109.40520039385872</v>
      </c>
      <c r="C11" s="143">
        <v>109.40520039385872</v>
      </c>
      <c r="D11" s="143">
        <v>109.40520039385872</v>
      </c>
      <c r="E11" s="143">
        <v>109.40520039385872</v>
      </c>
      <c r="F11" s="143">
        <v>43.762080157543487</v>
      </c>
      <c r="G11" s="143">
        <v>119.92493120096053</v>
      </c>
      <c r="H11" s="143">
        <v>96.781523425336559</v>
      </c>
      <c r="I11" s="143">
        <f t="shared" si="1"/>
        <v>1.013011114757951</v>
      </c>
      <c r="J11" s="143">
        <f t="shared" si="2"/>
        <v>1.013011114757951</v>
      </c>
      <c r="K11" s="143">
        <f t="shared" si="3"/>
        <v>1.013011114757951</v>
      </c>
      <c r="L11" s="143">
        <f t="shared" si="4"/>
        <v>1.013011114757951</v>
      </c>
      <c r="M11" s="143">
        <f t="shared" si="5"/>
        <v>0.70131538714011998</v>
      </c>
      <c r="N11" s="143">
        <f t="shared" si="6"/>
        <v>0.70131538714012009</v>
      </c>
      <c r="O11" s="143">
        <f t="shared" si="7"/>
        <v>0.89612521690126445</v>
      </c>
      <c r="P11" s="143">
        <v>2.2499138521256508</v>
      </c>
      <c r="Q11" s="143">
        <f>I11/$P$11</f>
        <v>0.45024440104712837</v>
      </c>
      <c r="R11" s="143">
        <f t="shared" ref="R11:W11" si="15">J11/$P$11</f>
        <v>0.45024440104712837</v>
      </c>
      <c r="S11" s="143">
        <f t="shared" si="15"/>
        <v>0.45024440104712837</v>
      </c>
      <c r="T11" s="143">
        <f t="shared" si="15"/>
        <v>0.45024440104712837</v>
      </c>
      <c r="U11" s="143">
        <f t="shared" si="15"/>
        <v>0.31170766226339658</v>
      </c>
      <c r="V11" s="143">
        <f t="shared" si="15"/>
        <v>0.31170766226339663</v>
      </c>
      <c r="W11" s="143">
        <f t="shared" si="15"/>
        <v>0.39829312400322903</v>
      </c>
      <c r="X11" s="82">
        <f t="shared" si="11"/>
        <v>-0.31639078522670766</v>
      </c>
      <c r="Y11" s="82">
        <f t="shared" si="11"/>
        <v>-0.31639078522670766</v>
      </c>
      <c r="Z11" s="82">
        <f t="shared" si="9"/>
        <v>-0.31639078522670766</v>
      </c>
      <c r="AA11" s="82">
        <f t="shared" si="9"/>
        <v>-0.31639078522670766</v>
      </c>
      <c r="AB11" s="82">
        <f t="shared" si="9"/>
        <v>-0.31639078522670772</v>
      </c>
      <c r="AC11" s="82">
        <f t="shared" si="9"/>
        <v>-0.3163907852267076</v>
      </c>
      <c r="AD11" s="82">
        <f t="shared" si="9"/>
        <v>-0.31639078522670755</v>
      </c>
    </row>
    <row r="12" spans="1:30">
      <c r="A12" s="1">
        <v>1986</v>
      </c>
      <c r="B12" s="143">
        <v>90</v>
      </c>
      <c r="C12" s="143">
        <v>90</v>
      </c>
      <c r="D12" s="143">
        <v>90</v>
      </c>
      <c r="E12" s="143">
        <v>90</v>
      </c>
      <c r="F12" s="143">
        <v>48</v>
      </c>
      <c r="G12" s="143">
        <v>85.5</v>
      </c>
      <c r="H12" s="143">
        <v>69</v>
      </c>
      <c r="I12" s="143">
        <f t="shared" si="1"/>
        <v>0.83333333333333337</v>
      </c>
      <c r="J12" s="143">
        <f t="shared" si="2"/>
        <v>0.83333333333333337</v>
      </c>
      <c r="K12" s="143">
        <f t="shared" si="3"/>
        <v>0.83333333333333337</v>
      </c>
      <c r="L12" s="143">
        <f t="shared" si="4"/>
        <v>0.83333333333333337</v>
      </c>
      <c r="M12" s="143">
        <f t="shared" si="5"/>
        <v>0.76923076923076927</v>
      </c>
      <c r="N12" s="143">
        <f t="shared" si="6"/>
        <v>0.5</v>
      </c>
      <c r="O12" s="143">
        <f t="shared" si="7"/>
        <v>0.63888888888888884</v>
      </c>
      <c r="P12" s="143">
        <v>3.0695210211407824</v>
      </c>
      <c r="Q12" s="143">
        <f>I12/$P$12</f>
        <v>0.27148643960862218</v>
      </c>
      <c r="R12" s="143">
        <f t="shared" ref="R12:W12" si="16">J12/$P$12</f>
        <v>0.27148643960862218</v>
      </c>
      <c r="S12" s="143">
        <f t="shared" si="16"/>
        <v>0.27148643960862218</v>
      </c>
      <c r="T12" s="143">
        <f t="shared" si="16"/>
        <v>0.27148643960862218</v>
      </c>
      <c r="U12" s="143">
        <f t="shared" si="16"/>
        <v>0.25060286733103587</v>
      </c>
      <c r="V12" s="143">
        <f t="shared" si="16"/>
        <v>0.16289186376517331</v>
      </c>
      <c r="W12" s="143">
        <f t="shared" si="16"/>
        <v>0.20813960369994366</v>
      </c>
      <c r="X12" s="82">
        <f t="shared" si="11"/>
        <v>-0.39702428508332543</v>
      </c>
      <c r="Y12" s="82">
        <f t="shared" si="11"/>
        <v>-0.39702428508332543</v>
      </c>
      <c r="Z12" s="82">
        <f t="shared" si="9"/>
        <v>-0.39702428508332543</v>
      </c>
      <c r="AA12" s="82">
        <f t="shared" si="9"/>
        <v>-0.39702428508332543</v>
      </c>
      <c r="AB12" s="82">
        <f t="shared" si="9"/>
        <v>-0.19603238011110052</v>
      </c>
      <c r="AC12" s="82">
        <f t="shared" si="9"/>
        <v>-0.47742104707221544</v>
      </c>
      <c r="AD12" s="82">
        <f t="shared" si="9"/>
        <v>-0.4774210470722155</v>
      </c>
    </row>
    <row r="13" spans="1:30">
      <c r="A13" s="1">
        <v>1987</v>
      </c>
      <c r="B13" s="143">
        <v>90</v>
      </c>
      <c r="C13" s="143">
        <v>90</v>
      </c>
      <c r="D13" s="143">
        <v>90</v>
      </c>
      <c r="E13" s="143">
        <v>90</v>
      </c>
      <c r="F13" s="143">
        <v>48</v>
      </c>
      <c r="G13" s="143">
        <v>85.5</v>
      </c>
      <c r="H13" s="143">
        <v>69</v>
      </c>
      <c r="I13" s="143">
        <f t="shared" si="1"/>
        <v>0.83333333333333337</v>
      </c>
      <c r="J13" s="143">
        <f t="shared" si="2"/>
        <v>0.83333333333333337</v>
      </c>
      <c r="K13" s="143">
        <f t="shared" si="3"/>
        <v>0.83333333333333337</v>
      </c>
      <c r="L13" s="143">
        <f t="shared" si="4"/>
        <v>0.83333333333333337</v>
      </c>
      <c r="M13" s="143">
        <f t="shared" si="5"/>
        <v>0.76923076923076927</v>
      </c>
      <c r="N13" s="143">
        <f t="shared" si="6"/>
        <v>0.5</v>
      </c>
      <c r="O13" s="143">
        <f t="shared" si="7"/>
        <v>0.63888888888888884</v>
      </c>
      <c r="P13" s="143">
        <v>3.8326441540164584</v>
      </c>
      <c r="Q13" s="143">
        <f>I13/$P$13</f>
        <v>0.21743039526902941</v>
      </c>
      <c r="R13" s="143">
        <f t="shared" ref="R13:W13" si="17">J13/$P$13</f>
        <v>0.21743039526902941</v>
      </c>
      <c r="S13" s="143">
        <f t="shared" si="17"/>
        <v>0.21743039526902941</v>
      </c>
      <c r="T13" s="143">
        <f t="shared" si="17"/>
        <v>0.21743039526902941</v>
      </c>
      <c r="U13" s="143">
        <f t="shared" si="17"/>
        <v>0.20070498024833483</v>
      </c>
      <c r="V13" s="143">
        <f t="shared" si="17"/>
        <v>0.13045823716141763</v>
      </c>
      <c r="W13" s="143">
        <f t="shared" si="17"/>
        <v>0.16669663637292254</v>
      </c>
      <c r="X13" s="82">
        <f t="shared" si="11"/>
        <v>-0.19911139730411787</v>
      </c>
      <c r="Y13" s="82">
        <f t="shared" si="11"/>
        <v>-0.19911139730411787</v>
      </c>
      <c r="Z13" s="82">
        <f t="shared" si="9"/>
        <v>-0.19911139730411787</v>
      </c>
      <c r="AA13" s="82">
        <f t="shared" si="9"/>
        <v>-0.19911139730411787</v>
      </c>
      <c r="AB13" s="82">
        <f t="shared" si="9"/>
        <v>-0.19911139730411795</v>
      </c>
      <c r="AC13" s="82">
        <f t="shared" si="9"/>
        <v>-0.19911139730411795</v>
      </c>
      <c r="AD13" s="82">
        <f t="shared" si="9"/>
        <v>-0.19911139730411789</v>
      </c>
    </row>
    <row r="14" spans="1:30">
      <c r="A14" s="1">
        <v>1988</v>
      </c>
      <c r="B14" s="143">
        <v>108</v>
      </c>
      <c r="C14" s="143">
        <v>108</v>
      </c>
      <c r="D14" s="143">
        <v>108</v>
      </c>
      <c r="E14" s="143">
        <v>108</v>
      </c>
      <c r="F14" s="143">
        <v>60</v>
      </c>
      <c r="G14" s="143">
        <v>97.5</v>
      </c>
      <c r="H14" s="143">
        <v>81</v>
      </c>
      <c r="I14" s="143">
        <f t="shared" si="1"/>
        <v>1</v>
      </c>
      <c r="J14" s="143">
        <f t="shared" si="2"/>
        <v>1</v>
      </c>
      <c r="K14" s="143">
        <f t="shared" si="3"/>
        <v>1</v>
      </c>
      <c r="L14" s="143">
        <f t="shared" si="4"/>
        <v>1</v>
      </c>
      <c r="M14" s="143">
        <f t="shared" si="5"/>
        <v>0.96153846153846156</v>
      </c>
      <c r="N14" s="143">
        <f t="shared" si="6"/>
        <v>0.57017543859649122</v>
      </c>
      <c r="O14" s="143">
        <f t="shared" si="7"/>
        <v>0.75</v>
      </c>
      <c r="P14" s="143">
        <v>4.5903543537134546</v>
      </c>
      <c r="Q14" s="143">
        <f>I14/$P$14</f>
        <v>0.21784810560235529</v>
      </c>
      <c r="R14" s="143">
        <f t="shared" ref="R14:W14" si="18">J14/$P$14</f>
        <v>0.21784810560235529</v>
      </c>
      <c r="S14" s="143">
        <f t="shared" si="18"/>
        <v>0.21784810560235529</v>
      </c>
      <c r="T14" s="143">
        <f t="shared" si="18"/>
        <v>0.21784810560235529</v>
      </c>
      <c r="U14" s="143">
        <f t="shared" si="18"/>
        <v>0.20946933230995701</v>
      </c>
      <c r="V14" s="143">
        <f t="shared" si="18"/>
        <v>0.12421163915923766</v>
      </c>
      <c r="W14" s="143">
        <f t="shared" si="18"/>
        <v>0.16338607920176645</v>
      </c>
      <c r="X14" s="82">
        <f t="shared" si="11"/>
        <v>1.9211220805124515E-3</v>
      </c>
      <c r="Y14" s="82">
        <f t="shared" si="11"/>
        <v>1.9211220805124515E-3</v>
      </c>
      <c r="Z14" s="82">
        <f t="shared" si="9"/>
        <v>1.9211220805124515E-3</v>
      </c>
      <c r="AA14" s="82">
        <f t="shared" si="9"/>
        <v>1.9211220805124515E-3</v>
      </c>
      <c r="AB14" s="82">
        <f t="shared" si="9"/>
        <v>4.3667835500533859E-2</v>
      </c>
      <c r="AC14" s="82">
        <f t="shared" si="9"/>
        <v>-4.7881974631091909E-2</v>
      </c>
      <c r="AD14" s="82">
        <f t="shared" si="9"/>
        <v>-1.9859771877759575E-2</v>
      </c>
    </row>
    <row r="15" spans="1:30">
      <c r="A15" s="1">
        <v>1989</v>
      </c>
      <c r="B15" s="143">
        <v>96.428571428571431</v>
      </c>
      <c r="C15" s="143">
        <v>96.428571428571431</v>
      </c>
      <c r="D15" s="143">
        <v>96.428571428571431</v>
      </c>
      <c r="E15" s="143">
        <v>96.428571428571431</v>
      </c>
      <c r="F15" s="143">
        <v>53.571428571428577</v>
      </c>
      <c r="G15" s="143">
        <v>87.053571428571431</v>
      </c>
      <c r="H15" s="143">
        <v>72.321428571428569</v>
      </c>
      <c r="I15" s="143">
        <f t="shared" si="1"/>
        <v>0.8928571428571429</v>
      </c>
      <c r="J15" s="143">
        <f t="shared" si="2"/>
        <v>0.8928571428571429</v>
      </c>
      <c r="K15" s="143">
        <f t="shared" si="3"/>
        <v>0.8928571428571429</v>
      </c>
      <c r="L15" s="143">
        <f t="shared" si="4"/>
        <v>0.8928571428571429</v>
      </c>
      <c r="M15" s="143">
        <f t="shared" si="5"/>
        <v>0.85851648351648358</v>
      </c>
      <c r="N15" s="143">
        <f t="shared" si="6"/>
        <v>0.50908521303258147</v>
      </c>
      <c r="O15" s="143">
        <f t="shared" si="7"/>
        <v>0.6696428571428571</v>
      </c>
      <c r="P15" s="143">
        <v>5.4000545598088552</v>
      </c>
      <c r="Q15" s="143">
        <f>I15/$P$15</f>
        <v>0.16534224478071705</v>
      </c>
      <c r="R15" s="143">
        <f t="shared" ref="R15:W15" si="19">J15/$P$15</f>
        <v>0.16534224478071705</v>
      </c>
      <c r="S15" s="143">
        <f t="shared" si="19"/>
        <v>0.16534224478071705</v>
      </c>
      <c r="T15" s="143">
        <f t="shared" si="19"/>
        <v>0.16534224478071705</v>
      </c>
      <c r="U15" s="143">
        <f t="shared" si="19"/>
        <v>0.15898292767376637</v>
      </c>
      <c r="V15" s="143">
        <f t="shared" si="19"/>
        <v>9.4274086936373749E-2</v>
      </c>
      <c r="W15" s="143">
        <f t="shared" si="19"/>
        <v>0.12400668358553776</v>
      </c>
      <c r="X15" s="82">
        <f t="shared" si="11"/>
        <v>-0.24102050681807982</v>
      </c>
      <c r="Y15" s="82">
        <f t="shared" si="11"/>
        <v>-0.24102050681807982</v>
      </c>
      <c r="Z15" s="82">
        <f t="shared" si="9"/>
        <v>-0.24102050681807982</v>
      </c>
      <c r="AA15" s="82">
        <f t="shared" si="9"/>
        <v>-0.24102050681807982</v>
      </c>
      <c r="AB15" s="82">
        <f t="shared" si="9"/>
        <v>-0.2410205068180799</v>
      </c>
      <c r="AC15" s="82">
        <f t="shared" si="9"/>
        <v>-0.24102050681807985</v>
      </c>
      <c r="AD15" s="82">
        <f t="shared" si="9"/>
        <v>-0.24102050681807988</v>
      </c>
    </row>
    <row r="16" spans="1:30">
      <c r="A16" s="1">
        <v>1990</v>
      </c>
      <c r="B16" s="143">
        <v>82.89473684210526</v>
      </c>
      <c r="C16" s="143">
        <v>82.89473684210526</v>
      </c>
      <c r="D16" s="143">
        <v>82.89473684210526</v>
      </c>
      <c r="E16" s="143">
        <v>82.89473684210526</v>
      </c>
      <c r="F16" s="143">
        <v>45.394736842105267</v>
      </c>
      <c r="G16" s="143">
        <v>76.973684210526315</v>
      </c>
      <c r="H16" s="143">
        <v>63.947368421052637</v>
      </c>
      <c r="I16" s="143">
        <f t="shared" si="1"/>
        <v>0.76754385964912275</v>
      </c>
      <c r="J16" s="143">
        <f t="shared" si="2"/>
        <v>0.76754385964912275</v>
      </c>
      <c r="K16" s="143">
        <f t="shared" si="3"/>
        <v>0.76754385964912275</v>
      </c>
      <c r="L16" s="143">
        <f t="shared" si="4"/>
        <v>0.76754385964912275</v>
      </c>
      <c r="M16" s="143">
        <f t="shared" si="5"/>
        <v>0.72747975708502033</v>
      </c>
      <c r="N16" s="143">
        <f t="shared" si="6"/>
        <v>0.45013850415512463</v>
      </c>
      <c r="O16" s="143">
        <f t="shared" si="7"/>
        <v>0.5921052631578948</v>
      </c>
      <c r="P16" s="143">
        <v>6.6957988736536382</v>
      </c>
      <c r="Q16" s="143">
        <f>I16/$P$16</f>
        <v>0.11463066232010398</v>
      </c>
      <c r="R16" s="143">
        <f t="shared" ref="R16:W16" si="20">J16/$P$16</f>
        <v>0.11463066232010398</v>
      </c>
      <c r="S16" s="143">
        <f t="shared" si="20"/>
        <v>0.11463066232010398</v>
      </c>
      <c r="T16" s="143">
        <f t="shared" si="20"/>
        <v>0.11463066232010398</v>
      </c>
      <c r="U16" s="143">
        <f t="shared" si="20"/>
        <v>0.10864719368251616</v>
      </c>
      <c r="V16" s="143">
        <f t="shared" si="20"/>
        <v>6.7227004969685034E-2</v>
      </c>
      <c r="W16" s="143">
        <f t="shared" si="20"/>
        <v>8.8429368075508802E-2</v>
      </c>
      <c r="X16" s="82">
        <f t="shared" si="11"/>
        <v>-0.30670674955374305</v>
      </c>
      <c r="Y16" s="82">
        <f t="shared" si="11"/>
        <v>-0.30670674955374305</v>
      </c>
      <c r="Z16" s="82">
        <f t="shared" si="9"/>
        <v>-0.30670674955374305</v>
      </c>
      <c r="AA16" s="82">
        <f t="shared" si="9"/>
        <v>-0.30670674955374305</v>
      </c>
      <c r="AB16" s="82">
        <f t="shared" si="9"/>
        <v>-0.31661093884583225</v>
      </c>
      <c r="AC16" s="82">
        <f t="shared" si="9"/>
        <v>-0.28689837096956433</v>
      </c>
      <c r="AD16" s="82">
        <f t="shared" si="9"/>
        <v>-0.28689837096956405</v>
      </c>
    </row>
    <row r="17" spans="1:30">
      <c r="A17" s="1">
        <v>1991</v>
      </c>
      <c r="B17" s="143">
        <v>87.905236907730682</v>
      </c>
      <c r="C17" s="143">
        <v>87.905236907730682</v>
      </c>
      <c r="D17" s="143">
        <v>87.905236907730682</v>
      </c>
      <c r="E17" s="143">
        <v>87.905236907730682</v>
      </c>
      <c r="F17" s="143">
        <v>48.628428927680801</v>
      </c>
      <c r="G17" s="143">
        <v>72.942643391521202</v>
      </c>
      <c r="H17" s="143">
        <v>60.598503740648383</v>
      </c>
      <c r="I17" s="143">
        <f t="shared" si="1"/>
        <v>0.81393737877528405</v>
      </c>
      <c r="J17" s="143">
        <f t="shared" si="2"/>
        <v>0.81393737877528405</v>
      </c>
      <c r="K17" s="143">
        <f t="shared" si="3"/>
        <v>0.81393737877528405</v>
      </c>
      <c r="L17" s="143">
        <f t="shared" si="4"/>
        <v>0.81393737877528405</v>
      </c>
      <c r="M17" s="143">
        <f t="shared" si="5"/>
        <v>0.77930174563591026</v>
      </c>
      <c r="N17" s="143">
        <f t="shared" si="6"/>
        <v>0.42656516603228772</v>
      </c>
      <c r="O17" s="143">
        <f t="shared" si="7"/>
        <v>0.56109725685785539</v>
      </c>
      <c r="P17" s="143">
        <v>7.6600333100660523</v>
      </c>
      <c r="Q17" s="143">
        <f>I17/$P$17</f>
        <v>0.10625768137400769</v>
      </c>
      <c r="R17" s="143">
        <f t="shared" ref="R17:W17" si="21">J17/$P$17</f>
        <v>0.10625768137400769</v>
      </c>
      <c r="S17" s="143">
        <f t="shared" si="21"/>
        <v>0.10625768137400769</v>
      </c>
      <c r="T17" s="143">
        <f t="shared" si="21"/>
        <v>0.10625768137400769</v>
      </c>
      <c r="U17" s="143">
        <f t="shared" si="21"/>
        <v>0.10173607791128396</v>
      </c>
      <c r="V17" s="143">
        <f t="shared" si="21"/>
        <v>5.5687116330387011E-2</v>
      </c>
      <c r="W17" s="143">
        <f t="shared" si="21"/>
        <v>7.324997609612445E-2</v>
      </c>
      <c r="X17" s="82">
        <f t="shared" si="11"/>
        <v>-7.3043117579787639E-2</v>
      </c>
      <c r="Y17" s="82">
        <f t="shared" si="11"/>
        <v>-7.3043117579787639E-2</v>
      </c>
      <c r="Z17" s="82">
        <f t="shared" si="9"/>
        <v>-7.3043117579787639E-2</v>
      </c>
      <c r="AA17" s="82">
        <f t="shared" si="9"/>
        <v>-7.3043117579787639E-2</v>
      </c>
      <c r="AB17" s="82">
        <f t="shared" si="9"/>
        <v>-6.361062386413352E-2</v>
      </c>
      <c r="AC17" s="82">
        <f t="shared" si="9"/>
        <v>-0.17165555187981013</v>
      </c>
      <c r="AD17" s="82">
        <f t="shared" si="9"/>
        <v>-0.17165555187981041</v>
      </c>
    </row>
    <row r="18" spans="1:30">
      <c r="A18" s="1">
        <v>1992</v>
      </c>
      <c r="B18" s="143">
        <v>96.774193548387103</v>
      </c>
      <c r="C18" s="143">
        <v>96.774193548387103</v>
      </c>
      <c r="D18" s="143">
        <v>96.774193548387103</v>
      </c>
      <c r="E18" s="143">
        <v>96.774193548387103</v>
      </c>
      <c r="F18" s="143">
        <v>46.59498207885305</v>
      </c>
      <c r="G18" s="143">
        <v>69.892473118279582</v>
      </c>
      <c r="H18" s="143">
        <v>58.064516129032263</v>
      </c>
      <c r="I18" s="143">
        <f t="shared" si="1"/>
        <v>0.89605734767025091</v>
      </c>
      <c r="J18" s="143">
        <f t="shared" si="2"/>
        <v>0.89605734767025091</v>
      </c>
      <c r="K18" s="143">
        <f t="shared" si="3"/>
        <v>0.89605734767025091</v>
      </c>
      <c r="L18" s="143">
        <f t="shared" si="4"/>
        <v>0.89605734767025091</v>
      </c>
      <c r="M18" s="143">
        <f t="shared" si="5"/>
        <v>0.74671445639187584</v>
      </c>
      <c r="N18" s="143">
        <f t="shared" si="6"/>
        <v>0.40872791297239525</v>
      </c>
      <c r="O18" s="143">
        <f t="shared" si="7"/>
        <v>0.53763440860215062</v>
      </c>
      <c r="P18" s="143">
        <v>8.5195124055207998</v>
      </c>
      <c r="Q18" s="143">
        <f>I18/$P$18</f>
        <v>0.10517706941650667</v>
      </c>
      <c r="R18" s="143">
        <f t="shared" ref="R18:W18" si="22">J18/$P$18</f>
        <v>0.10517706941650667</v>
      </c>
      <c r="S18" s="143">
        <f t="shared" si="22"/>
        <v>0.10517706941650667</v>
      </c>
      <c r="T18" s="143">
        <f t="shared" si="22"/>
        <v>0.10517706941650667</v>
      </c>
      <c r="U18" s="143">
        <f t="shared" si="22"/>
        <v>8.76475578470889E-2</v>
      </c>
      <c r="V18" s="143">
        <f t="shared" si="22"/>
        <v>4.7975505347880247E-2</v>
      </c>
      <c r="W18" s="143">
        <f t="shared" si="22"/>
        <v>6.3106241649904013E-2</v>
      </c>
      <c r="X18" s="82">
        <f t="shared" si="11"/>
        <v>-1.0169730258817344E-2</v>
      </c>
      <c r="Y18" s="82">
        <f t="shared" si="11"/>
        <v>-1.0169730258817344E-2</v>
      </c>
      <c r="Z18" s="82">
        <f t="shared" si="9"/>
        <v>-1.0169730258817344E-2</v>
      </c>
      <c r="AA18" s="82">
        <f t="shared" si="9"/>
        <v>-1.0169730258817344E-2</v>
      </c>
      <c r="AB18" s="82">
        <f t="shared" si="9"/>
        <v>-0.13848106152156317</v>
      </c>
      <c r="AC18" s="82">
        <f t="shared" si="9"/>
        <v>-0.13848106152156309</v>
      </c>
      <c r="AD18" s="82">
        <f t="shared" si="9"/>
        <v>-0.13848106152156311</v>
      </c>
    </row>
    <row r="19" spans="1:30">
      <c r="A19" s="1">
        <v>1993</v>
      </c>
      <c r="B19" s="143">
        <v>106.89655172413794</v>
      </c>
      <c r="C19" s="143">
        <v>106.89655172413794</v>
      </c>
      <c r="D19" s="143">
        <v>106.89655172413794</v>
      </c>
      <c r="E19" s="143">
        <v>106.89655172413794</v>
      </c>
      <c r="F19" s="143">
        <v>55.172413793103452</v>
      </c>
      <c r="G19" s="143">
        <v>67.24137931034484</v>
      </c>
      <c r="H19" s="143">
        <v>55.862068965517246</v>
      </c>
      <c r="I19" s="143">
        <f t="shared" si="1"/>
        <v>0.98978288633461053</v>
      </c>
      <c r="J19" s="143">
        <f t="shared" si="2"/>
        <v>0.98978288633461053</v>
      </c>
      <c r="K19" s="143">
        <f t="shared" si="3"/>
        <v>0.98978288633461053</v>
      </c>
      <c r="L19" s="143">
        <f t="shared" si="4"/>
        <v>0.98978288633461053</v>
      </c>
      <c r="M19" s="143">
        <f t="shared" si="5"/>
        <v>0.88417329796640154</v>
      </c>
      <c r="N19" s="143">
        <f t="shared" si="6"/>
        <v>0.39322444041137333</v>
      </c>
      <c r="O19" s="143">
        <f t="shared" si="7"/>
        <v>0.51724137931034486</v>
      </c>
      <c r="P19" s="143">
        <v>10.096269815005643</v>
      </c>
      <c r="Q19" s="143">
        <f>I19/$P$19</f>
        <v>9.8034512198112975E-2</v>
      </c>
      <c r="R19" s="143">
        <f t="shared" ref="R19:W19" si="23">J19/$P$19</f>
        <v>9.8034512198112975E-2</v>
      </c>
      <c r="S19" s="143">
        <f t="shared" si="23"/>
        <v>9.8034512198112975E-2</v>
      </c>
      <c r="T19" s="143">
        <f t="shared" si="23"/>
        <v>9.8034512198112975E-2</v>
      </c>
      <c r="U19" s="143">
        <f t="shared" si="23"/>
        <v>8.7574254072756014E-2</v>
      </c>
      <c r="V19" s="143">
        <f t="shared" si="23"/>
        <v>3.8947497206041494E-2</v>
      </c>
      <c r="W19" s="143">
        <f t="shared" si="23"/>
        <v>5.1230938632562263E-2</v>
      </c>
      <c r="X19" s="82">
        <f t="shared" si="11"/>
        <v>-6.7909832989439936E-2</v>
      </c>
      <c r="Y19" s="82">
        <f t="shared" si="11"/>
        <v>-6.7909832989439936E-2</v>
      </c>
      <c r="Z19" s="82">
        <f t="shared" si="9"/>
        <v>-6.7909832989439936E-2</v>
      </c>
      <c r="AA19" s="82">
        <f t="shared" si="9"/>
        <v>-6.7909832989439936E-2</v>
      </c>
      <c r="AB19" s="82">
        <f t="shared" si="9"/>
        <v>-8.3634702590085859E-4</v>
      </c>
      <c r="AC19" s="82">
        <f t="shared" si="9"/>
        <v>-0.1881795319585445</v>
      </c>
      <c r="AD19" s="82">
        <f t="shared" si="9"/>
        <v>-0.18817953195854459</v>
      </c>
    </row>
    <row r="20" spans="1:30">
      <c r="A20" s="1">
        <v>1994</v>
      </c>
      <c r="B20" s="143">
        <v>120</v>
      </c>
      <c r="C20" s="143">
        <v>120</v>
      </c>
      <c r="D20" s="143">
        <v>120</v>
      </c>
      <c r="E20" s="143">
        <v>120</v>
      </c>
      <c r="F20" s="143">
        <v>61.714285714285715</v>
      </c>
      <c r="G20" s="143">
        <v>73.714285714285708</v>
      </c>
      <c r="H20" s="143">
        <v>62.4</v>
      </c>
      <c r="I20" s="143">
        <f t="shared" si="1"/>
        <v>1.1111111111111112</v>
      </c>
      <c r="J20" s="143">
        <f t="shared" si="2"/>
        <v>1.1111111111111112</v>
      </c>
      <c r="K20" s="143">
        <f t="shared" si="3"/>
        <v>1.1111111111111112</v>
      </c>
      <c r="L20" s="143">
        <f t="shared" si="4"/>
        <v>1.1111111111111112</v>
      </c>
      <c r="M20" s="143">
        <f t="shared" si="5"/>
        <v>0.98901098901098905</v>
      </c>
      <c r="N20" s="143">
        <f t="shared" si="6"/>
        <v>0.43107769423558895</v>
      </c>
      <c r="O20" s="143">
        <f t="shared" si="7"/>
        <v>0.57777777777777772</v>
      </c>
      <c r="P20" s="143">
        <v>10.820425568956564</v>
      </c>
      <c r="Q20" s="143">
        <f>I20/$P$20</f>
        <v>0.10268645202817636</v>
      </c>
      <c r="R20" s="143">
        <f t="shared" ref="R20:W20" si="24">J20/$P$20</f>
        <v>0.10268645202817636</v>
      </c>
      <c r="S20" s="143">
        <f t="shared" si="24"/>
        <v>0.10268645202817636</v>
      </c>
      <c r="T20" s="143">
        <f t="shared" si="24"/>
        <v>0.10268645202817636</v>
      </c>
      <c r="U20" s="143">
        <f t="shared" si="24"/>
        <v>9.1402226530574573E-2</v>
      </c>
      <c r="V20" s="143">
        <f t="shared" si="24"/>
        <v>3.9839255072585712E-2</v>
      </c>
      <c r="W20" s="143">
        <f t="shared" si="24"/>
        <v>5.3396955054651703E-2</v>
      </c>
      <c r="X20" s="82">
        <f t="shared" si="11"/>
        <v>4.7452062806846197E-2</v>
      </c>
      <c r="Y20" s="82">
        <f t="shared" si="11"/>
        <v>4.7452062806846197E-2</v>
      </c>
      <c r="Z20" s="82">
        <f t="shared" si="9"/>
        <v>4.7452062806846197E-2</v>
      </c>
      <c r="AA20" s="82">
        <f t="shared" si="9"/>
        <v>4.7452062806846197E-2</v>
      </c>
      <c r="AB20" s="82">
        <f t="shared" si="9"/>
        <v>4.3711162582536073E-2</v>
      </c>
      <c r="AC20" s="82">
        <f t="shared" si="9"/>
        <v>2.2896410052399715E-2</v>
      </c>
      <c r="AD20" s="82">
        <f t="shared" si="9"/>
        <v>4.2279460027553048E-2</v>
      </c>
    </row>
    <row r="21" spans="1:30">
      <c r="A21" s="1">
        <v>1995</v>
      </c>
      <c r="B21" s="143">
        <v>132</v>
      </c>
      <c r="C21" s="143">
        <v>132</v>
      </c>
      <c r="D21" s="143">
        <v>132</v>
      </c>
      <c r="E21" s="143">
        <v>132</v>
      </c>
      <c r="F21" s="143">
        <v>67.885714285714286</v>
      </c>
      <c r="G21" s="143">
        <v>81.085714285714289</v>
      </c>
      <c r="H21" s="143">
        <v>68.64</v>
      </c>
      <c r="I21" s="143">
        <f t="shared" si="1"/>
        <v>1.2222222222222223</v>
      </c>
      <c r="J21" s="143">
        <f t="shared" si="2"/>
        <v>1.2222222222222223</v>
      </c>
      <c r="K21" s="143">
        <f t="shared" si="3"/>
        <v>1.2222222222222223</v>
      </c>
      <c r="L21" s="143">
        <f t="shared" si="4"/>
        <v>1.2222222222222223</v>
      </c>
      <c r="M21" s="143">
        <f t="shared" si="5"/>
        <v>1.087912087912088</v>
      </c>
      <c r="N21" s="143">
        <f t="shared" si="6"/>
        <v>0.47418546365914788</v>
      </c>
      <c r="O21" s="143">
        <f t="shared" si="7"/>
        <v>0.63555555555555554</v>
      </c>
      <c r="P21" s="143">
        <v>11.872731448988418</v>
      </c>
      <c r="Q21" s="143">
        <f>I21/$P$21</f>
        <v>0.10294364253697984</v>
      </c>
      <c r="R21" s="143">
        <f t="shared" ref="R21:W21" si="25">J21/$P$21</f>
        <v>0.10294364253697984</v>
      </c>
      <c r="S21" s="143">
        <f t="shared" si="25"/>
        <v>0.10294364253697984</v>
      </c>
      <c r="T21" s="143">
        <f t="shared" si="25"/>
        <v>0.10294364253697984</v>
      </c>
      <c r="U21" s="143">
        <f t="shared" si="25"/>
        <v>9.163115434610293E-2</v>
      </c>
      <c r="V21" s="143">
        <f t="shared" si="25"/>
        <v>3.9939037254948566E-2</v>
      </c>
      <c r="W21" s="143">
        <f t="shared" si="25"/>
        <v>5.3530694119229505E-2</v>
      </c>
      <c r="X21" s="82">
        <f t="shared" si="11"/>
        <v>2.5046196817950714E-3</v>
      </c>
      <c r="Y21" s="82">
        <f t="shared" si="11"/>
        <v>2.5046196817950714E-3</v>
      </c>
      <c r="Z21" s="82">
        <f t="shared" si="9"/>
        <v>2.5046196817950714E-3</v>
      </c>
      <c r="AA21" s="82">
        <f t="shared" si="9"/>
        <v>2.5046196817950714E-3</v>
      </c>
      <c r="AB21" s="82">
        <f t="shared" si="9"/>
        <v>2.5046196817949426E-3</v>
      </c>
      <c r="AC21" s="82">
        <f t="shared" si="9"/>
        <v>2.5046196817951048E-3</v>
      </c>
      <c r="AD21" s="82">
        <f t="shared" si="9"/>
        <v>2.5046196817949729E-3</v>
      </c>
    </row>
    <row r="22" spans="1:30">
      <c r="A22" s="1">
        <v>1996</v>
      </c>
      <c r="B22" s="143">
        <v>132</v>
      </c>
      <c r="C22" s="143">
        <v>132</v>
      </c>
      <c r="D22" s="143">
        <v>132</v>
      </c>
      <c r="E22" s="143">
        <v>132</v>
      </c>
      <c r="F22" s="143">
        <v>67.885714285714286</v>
      </c>
      <c r="G22" s="143">
        <v>81.085714285714289</v>
      </c>
      <c r="H22" s="143">
        <v>68.64</v>
      </c>
      <c r="I22" s="143">
        <f t="shared" si="1"/>
        <v>1.2222222222222223</v>
      </c>
      <c r="J22" s="143">
        <f t="shared" si="2"/>
        <v>1.2222222222222223</v>
      </c>
      <c r="K22" s="143">
        <f t="shared" si="3"/>
        <v>1.2222222222222223</v>
      </c>
      <c r="L22" s="143">
        <f t="shared" si="4"/>
        <v>1.2222222222222223</v>
      </c>
      <c r="M22" s="143">
        <f t="shared" si="5"/>
        <v>1.087912087912088</v>
      </c>
      <c r="N22" s="143">
        <f t="shared" si="6"/>
        <v>0.47418546365914788</v>
      </c>
      <c r="O22" s="143">
        <f t="shared" si="7"/>
        <v>0.63555555555555554</v>
      </c>
      <c r="P22" s="143">
        <v>13.034932804513565</v>
      </c>
      <c r="Q22" s="143">
        <f>I22/$P$22</f>
        <v>9.3765134086384191E-2</v>
      </c>
      <c r="R22" s="143">
        <f t="shared" ref="R22:W22" si="26">J22/$P$22</f>
        <v>9.3765134086384191E-2</v>
      </c>
      <c r="S22" s="143">
        <f t="shared" si="26"/>
        <v>9.3765134086384191E-2</v>
      </c>
      <c r="T22" s="143">
        <f t="shared" si="26"/>
        <v>9.3765134086384191E-2</v>
      </c>
      <c r="U22" s="143">
        <f t="shared" si="26"/>
        <v>8.3461273197770552E-2</v>
      </c>
      <c r="V22" s="143">
        <f t="shared" si="26"/>
        <v>3.6378052021484392E-2</v>
      </c>
      <c r="W22" s="143">
        <f t="shared" si="26"/>
        <v>4.8757869724919772E-2</v>
      </c>
      <c r="X22" s="82">
        <f t="shared" si="11"/>
        <v>-8.91605175841578E-2</v>
      </c>
      <c r="Y22" s="82">
        <f t="shared" si="11"/>
        <v>-8.91605175841578E-2</v>
      </c>
      <c r="Z22" s="82">
        <f t="shared" si="11"/>
        <v>-8.91605175841578E-2</v>
      </c>
      <c r="AA22" s="82">
        <f t="shared" si="11"/>
        <v>-8.91605175841578E-2</v>
      </c>
      <c r="AB22" s="82">
        <f t="shared" si="11"/>
        <v>-8.9160517584157689E-2</v>
      </c>
      <c r="AC22" s="82">
        <f t="shared" si="11"/>
        <v>-8.9160517584157772E-2</v>
      </c>
      <c r="AD22" s="82">
        <f t="shared" si="11"/>
        <v>-8.9160517584157759E-2</v>
      </c>
    </row>
    <row r="23" spans="1:30">
      <c r="A23" s="1">
        <v>1997</v>
      </c>
      <c r="B23" s="143">
        <v>132</v>
      </c>
      <c r="C23" s="143">
        <v>132</v>
      </c>
      <c r="D23" s="143">
        <v>132</v>
      </c>
      <c r="E23" s="143">
        <v>132</v>
      </c>
      <c r="F23" s="143">
        <v>67.885714285714286</v>
      </c>
      <c r="G23" s="143">
        <v>81.085714285714289</v>
      </c>
      <c r="H23" s="143">
        <v>68.64</v>
      </c>
      <c r="I23" s="143">
        <f t="shared" si="1"/>
        <v>1.2222222222222223</v>
      </c>
      <c r="J23" s="143">
        <f t="shared" si="2"/>
        <v>1.2222222222222223</v>
      </c>
      <c r="K23" s="143">
        <f t="shared" si="3"/>
        <v>1.2222222222222223</v>
      </c>
      <c r="L23" s="143">
        <f t="shared" si="4"/>
        <v>1.2222222222222223</v>
      </c>
      <c r="M23" s="143">
        <f t="shared" si="5"/>
        <v>1.087912087912088</v>
      </c>
      <c r="N23" s="143">
        <f t="shared" si="6"/>
        <v>0.47418546365914788</v>
      </c>
      <c r="O23" s="143">
        <f t="shared" si="7"/>
        <v>0.63555555555555554</v>
      </c>
      <c r="P23" s="143">
        <v>13.6202188145396</v>
      </c>
      <c r="Q23" s="143">
        <f>I23/$P$23</f>
        <v>8.9735872739246936E-2</v>
      </c>
      <c r="R23" s="143">
        <f t="shared" ref="R23:W23" si="27">J23/$P$23</f>
        <v>8.9735872739246936E-2</v>
      </c>
      <c r="S23" s="143">
        <f t="shared" si="27"/>
        <v>8.9735872739246936E-2</v>
      </c>
      <c r="T23" s="143">
        <f t="shared" si="27"/>
        <v>8.9735872739246936E-2</v>
      </c>
      <c r="U23" s="143">
        <f t="shared" si="27"/>
        <v>7.9874787822846183E-2</v>
      </c>
      <c r="V23" s="143">
        <f t="shared" si="27"/>
        <v>3.4814819799587532E-2</v>
      </c>
      <c r="W23" s="143">
        <f t="shared" si="27"/>
        <v>4.6662653824408401E-2</v>
      </c>
      <c r="X23" s="82">
        <f t="shared" si="11"/>
        <v>-4.297185074598376E-2</v>
      </c>
      <c r="Y23" s="82">
        <f t="shared" si="11"/>
        <v>-4.297185074598376E-2</v>
      </c>
      <c r="Z23" s="82">
        <f t="shared" si="11"/>
        <v>-4.297185074598376E-2</v>
      </c>
      <c r="AA23" s="82">
        <f t="shared" si="11"/>
        <v>-4.297185074598376E-2</v>
      </c>
      <c r="AB23" s="82">
        <f t="shared" si="11"/>
        <v>-4.2971850745983746E-2</v>
      </c>
      <c r="AC23" s="82">
        <f t="shared" si="11"/>
        <v>-4.2971850745983753E-2</v>
      </c>
      <c r="AD23" s="82">
        <f t="shared" si="11"/>
        <v>-4.2971850745983732E-2</v>
      </c>
    </row>
    <row r="24" spans="1:30">
      <c r="A24" s="1">
        <v>1998</v>
      </c>
      <c r="B24" s="143">
        <v>144</v>
      </c>
      <c r="C24" s="143">
        <v>144</v>
      </c>
      <c r="D24" s="143">
        <v>144</v>
      </c>
      <c r="E24" s="143">
        <v>144</v>
      </c>
      <c r="F24" s="143">
        <v>74.057142857142864</v>
      </c>
      <c r="G24" s="143">
        <v>81.085714285714289</v>
      </c>
      <c r="H24" s="143">
        <v>68.64</v>
      </c>
      <c r="I24" s="143">
        <f t="shared" si="1"/>
        <v>1.3333333333333333</v>
      </c>
      <c r="J24" s="143">
        <f t="shared" si="2"/>
        <v>1.3333333333333333</v>
      </c>
      <c r="K24" s="143">
        <f t="shared" si="3"/>
        <v>1.3333333333333333</v>
      </c>
      <c r="L24" s="143">
        <f t="shared" si="4"/>
        <v>1.3333333333333333</v>
      </c>
      <c r="M24" s="143">
        <f t="shared" si="5"/>
        <v>1.186813186813187</v>
      </c>
      <c r="N24" s="143">
        <f t="shared" si="6"/>
        <v>0.47418546365914788</v>
      </c>
      <c r="O24" s="143">
        <f t="shared" si="7"/>
        <v>0.63555555555555554</v>
      </c>
      <c r="P24" s="143">
        <v>13.967134733637669</v>
      </c>
      <c r="Q24" s="143">
        <f>I24/$P$24</f>
        <v>9.5462194556067928E-2</v>
      </c>
      <c r="R24" s="143">
        <f t="shared" ref="R24:W24" si="28">J24/$P$24</f>
        <v>9.5462194556067928E-2</v>
      </c>
      <c r="S24" s="143">
        <f t="shared" si="28"/>
        <v>9.5462194556067928E-2</v>
      </c>
      <c r="T24" s="143">
        <f t="shared" si="28"/>
        <v>9.5462194556067928E-2</v>
      </c>
      <c r="U24" s="143">
        <f t="shared" si="28"/>
        <v>8.4971843505950592E-2</v>
      </c>
      <c r="V24" s="143">
        <f t="shared" si="28"/>
        <v>3.3950088740616641E-2</v>
      </c>
      <c r="W24" s="143">
        <f t="shared" si="28"/>
        <v>4.5503646071725717E-2</v>
      </c>
      <c r="X24" s="82">
        <f t="shared" si="11"/>
        <v>6.3813073211651333E-2</v>
      </c>
      <c r="Y24" s="82">
        <f t="shared" si="11"/>
        <v>6.3813073211651333E-2</v>
      </c>
      <c r="Z24" s="82">
        <f t="shared" si="11"/>
        <v>6.3813073211651333E-2</v>
      </c>
      <c r="AA24" s="82">
        <f t="shared" si="11"/>
        <v>6.3813073211651333E-2</v>
      </c>
      <c r="AB24" s="82">
        <f t="shared" si="11"/>
        <v>6.3813073211651458E-2</v>
      </c>
      <c r="AC24" s="82">
        <f t="shared" si="11"/>
        <v>-2.4838016222652862E-2</v>
      </c>
      <c r="AD24" s="82">
        <f t="shared" si="11"/>
        <v>-2.4838016222652717E-2</v>
      </c>
    </row>
    <row r="25" spans="1:30">
      <c r="A25" s="1">
        <v>1999</v>
      </c>
      <c r="B25" s="143">
        <v>144</v>
      </c>
      <c r="C25" s="143">
        <v>144</v>
      </c>
      <c r="D25" s="143">
        <v>144</v>
      </c>
      <c r="E25" s="143">
        <v>144</v>
      </c>
      <c r="F25" s="143">
        <v>74.057142857142864</v>
      </c>
      <c r="G25" s="143">
        <v>81.085714285714289</v>
      </c>
      <c r="H25" s="143">
        <v>68.64</v>
      </c>
      <c r="I25" s="143">
        <f t="shared" si="1"/>
        <v>1.3333333333333333</v>
      </c>
      <c r="J25" s="143">
        <f t="shared" si="2"/>
        <v>1.3333333333333333</v>
      </c>
      <c r="K25" s="143">
        <f t="shared" si="3"/>
        <v>1.3333333333333333</v>
      </c>
      <c r="L25" s="143">
        <f t="shared" si="4"/>
        <v>1.3333333333333333</v>
      </c>
      <c r="M25" s="143">
        <f t="shared" si="5"/>
        <v>1.186813186813187</v>
      </c>
      <c r="N25" s="143">
        <f t="shared" si="6"/>
        <v>0.47418546365914788</v>
      </c>
      <c r="O25" s="143">
        <f t="shared" si="7"/>
        <v>0.63555555555555554</v>
      </c>
      <c r="P25" s="143">
        <v>14.039053527300638</v>
      </c>
      <c r="Q25" s="143">
        <f>I25/$P$25</f>
        <v>9.4973164019960837E-2</v>
      </c>
      <c r="R25" s="143">
        <f t="shared" ref="R25:W25" si="29">J25/$P$25</f>
        <v>9.4973164019960837E-2</v>
      </c>
      <c r="S25" s="143">
        <f t="shared" si="29"/>
        <v>9.4973164019960837E-2</v>
      </c>
      <c r="T25" s="143">
        <f t="shared" si="29"/>
        <v>9.4973164019960837E-2</v>
      </c>
      <c r="U25" s="143">
        <f t="shared" si="29"/>
        <v>8.4536552589195929E-2</v>
      </c>
      <c r="V25" s="143">
        <f t="shared" si="29"/>
        <v>3.3776170361986074E-2</v>
      </c>
      <c r="W25" s="143">
        <f t="shared" si="29"/>
        <v>4.5270541516181338E-2</v>
      </c>
      <c r="X25" s="82">
        <f t="shared" si="11"/>
        <v>-5.1227665400030977E-3</v>
      </c>
      <c r="Y25" s="82">
        <f t="shared" si="11"/>
        <v>-5.1227665400030977E-3</v>
      </c>
      <c r="Z25" s="82">
        <f t="shared" si="11"/>
        <v>-5.1227665400030977E-3</v>
      </c>
      <c r="AA25" s="82">
        <f t="shared" si="11"/>
        <v>-5.1227665400030977E-3</v>
      </c>
      <c r="AB25" s="82">
        <f t="shared" si="11"/>
        <v>-5.1227665400030969E-3</v>
      </c>
      <c r="AC25" s="82">
        <f t="shared" si="11"/>
        <v>-5.1227665400030873E-3</v>
      </c>
      <c r="AD25" s="82">
        <f t="shared" si="11"/>
        <v>-5.1227665400030821E-3</v>
      </c>
    </row>
    <row r="26" spans="1:30">
      <c r="A26" s="1">
        <v>2000</v>
      </c>
      <c r="B26" s="143">
        <v>144</v>
      </c>
      <c r="C26" s="143">
        <v>144</v>
      </c>
      <c r="D26" s="143">
        <v>144</v>
      </c>
      <c r="E26" s="143">
        <v>144</v>
      </c>
      <c r="F26" s="143">
        <v>74.057142857142864</v>
      </c>
      <c r="G26" s="143">
        <v>81.085714285714289</v>
      </c>
      <c r="H26" s="143">
        <v>68.64</v>
      </c>
      <c r="I26" s="143">
        <f t="shared" si="1"/>
        <v>1.3333333333333333</v>
      </c>
      <c r="J26" s="143">
        <f t="shared" si="2"/>
        <v>1.3333333333333333</v>
      </c>
      <c r="K26" s="143">
        <f t="shared" si="3"/>
        <v>1.3333333333333333</v>
      </c>
      <c r="L26" s="143">
        <f t="shared" si="4"/>
        <v>1.3333333333333333</v>
      </c>
      <c r="M26" s="143">
        <f t="shared" si="5"/>
        <v>1.186813186813187</v>
      </c>
      <c r="N26" s="143">
        <f t="shared" si="6"/>
        <v>0.47418546365914788</v>
      </c>
      <c r="O26" s="143">
        <f t="shared" si="7"/>
        <v>0.63555555555555554</v>
      </c>
      <c r="P26" s="143">
        <v>14.357914081404742</v>
      </c>
      <c r="Q26" s="143">
        <f>I26/$P$26</f>
        <v>9.2864000005416059E-2</v>
      </c>
      <c r="R26" s="143">
        <f t="shared" ref="R26:W26" si="30">J26/$P$26</f>
        <v>9.2864000005416059E-2</v>
      </c>
      <c r="S26" s="143">
        <f t="shared" si="30"/>
        <v>9.2864000005416059E-2</v>
      </c>
      <c r="T26" s="143">
        <f t="shared" si="30"/>
        <v>9.2864000005416059E-2</v>
      </c>
      <c r="U26" s="143">
        <f t="shared" si="30"/>
        <v>8.2659164839985741E-2</v>
      </c>
      <c r="V26" s="143">
        <f t="shared" si="30"/>
        <v>3.3026069174858494E-2</v>
      </c>
      <c r="W26" s="143">
        <f t="shared" si="30"/>
        <v>4.4265173335914988E-2</v>
      </c>
      <c r="X26" s="82">
        <f t="shared" si="11"/>
        <v>-2.2207999873537838E-2</v>
      </c>
      <c r="Y26" s="82">
        <f t="shared" si="11"/>
        <v>-2.2207999873537838E-2</v>
      </c>
      <c r="Z26" s="82">
        <f t="shared" si="11"/>
        <v>-2.2207999873537838E-2</v>
      </c>
      <c r="AA26" s="82">
        <f t="shared" si="11"/>
        <v>-2.2207999873537838E-2</v>
      </c>
      <c r="AB26" s="82">
        <f t="shared" si="11"/>
        <v>-2.2207999873537838E-2</v>
      </c>
      <c r="AC26" s="82">
        <f t="shared" si="11"/>
        <v>-2.2207999873537873E-2</v>
      </c>
      <c r="AD26" s="82">
        <f t="shared" si="11"/>
        <v>-2.2207999873537956E-2</v>
      </c>
    </row>
    <row r="27" spans="1:30">
      <c r="A27" s="1">
        <v>2001</v>
      </c>
      <c r="B27" s="143">
        <v>144</v>
      </c>
      <c r="C27" s="143">
        <v>144</v>
      </c>
      <c r="D27" s="143">
        <v>144</v>
      </c>
      <c r="E27" s="143">
        <v>144</v>
      </c>
      <c r="F27" s="143">
        <v>74.057142857142864</v>
      </c>
      <c r="G27" s="143">
        <v>81.085714285714289</v>
      </c>
      <c r="H27" s="143">
        <v>68.64</v>
      </c>
      <c r="I27" s="143">
        <f t="shared" si="1"/>
        <v>1.3333333333333333</v>
      </c>
      <c r="J27" s="143">
        <f t="shared" si="2"/>
        <v>1.3333333333333333</v>
      </c>
      <c r="K27" s="143">
        <f t="shared" si="3"/>
        <v>1.3333333333333333</v>
      </c>
      <c r="L27" s="143">
        <f t="shared" si="4"/>
        <v>1.3333333333333333</v>
      </c>
      <c r="M27" s="143">
        <f t="shared" si="5"/>
        <v>1.186813186813187</v>
      </c>
      <c r="N27" s="143">
        <f t="shared" si="6"/>
        <v>0.47418546365914788</v>
      </c>
      <c r="O27" s="143">
        <f t="shared" si="7"/>
        <v>0.63555555555555554</v>
      </c>
      <c r="P27" s="143">
        <v>14.896450725070334</v>
      </c>
      <c r="Q27" s="143">
        <f t="shared" ref="Q27:W27" si="31">I27/$P$27</f>
        <v>8.950677969815779E-2</v>
      </c>
      <c r="R27" s="143">
        <f t="shared" si="31"/>
        <v>8.950677969815779E-2</v>
      </c>
      <c r="S27" s="143">
        <f t="shared" si="31"/>
        <v>8.950677969815779E-2</v>
      </c>
      <c r="T27" s="143">
        <f t="shared" si="31"/>
        <v>8.950677969815779E-2</v>
      </c>
      <c r="U27" s="143">
        <f t="shared" si="31"/>
        <v>7.9670869841217393E-2</v>
      </c>
      <c r="V27" s="143">
        <f t="shared" si="31"/>
        <v>3.1832110373856116E-2</v>
      </c>
      <c r="W27" s="143">
        <f t="shared" si="31"/>
        <v>4.2664898322788546E-2</v>
      </c>
      <c r="X27" s="82">
        <f t="shared" si="11"/>
        <v>-3.615201054297109E-2</v>
      </c>
      <c r="Y27" s="82">
        <f t="shared" si="11"/>
        <v>-3.615201054297109E-2</v>
      </c>
      <c r="Z27" s="82">
        <f t="shared" si="11"/>
        <v>-3.615201054297109E-2</v>
      </c>
      <c r="AA27" s="82">
        <f t="shared" si="11"/>
        <v>-3.615201054297109E-2</v>
      </c>
      <c r="AB27" s="82">
        <f t="shared" si="11"/>
        <v>-3.6152010542971069E-2</v>
      </c>
      <c r="AC27" s="82">
        <f t="shared" si="11"/>
        <v>-3.6152010542971111E-2</v>
      </c>
      <c r="AD27" s="82">
        <f t="shared" si="11"/>
        <v>-3.6152010542971118E-2</v>
      </c>
    </row>
    <row r="28" spans="1:30">
      <c r="A28" s="1">
        <v>2002</v>
      </c>
      <c r="B28" s="143">
        <v>144</v>
      </c>
      <c r="C28" s="143">
        <v>144</v>
      </c>
      <c r="D28" s="143">
        <v>144</v>
      </c>
      <c r="E28" s="143">
        <v>144</v>
      </c>
      <c r="F28" s="143">
        <v>74.057142857142864</v>
      </c>
      <c r="G28" s="143">
        <v>81.085714285714289</v>
      </c>
      <c r="H28" s="143">
        <v>68.64</v>
      </c>
      <c r="I28" s="143">
        <f t="shared" si="1"/>
        <v>1.3333333333333333</v>
      </c>
      <c r="J28" s="143">
        <f t="shared" si="2"/>
        <v>1.3333333333333333</v>
      </c>
      <c r="K28" s="143">
        <f t="shared" si="3"/>
        <v>1.3333333333333333</v>
      </c>
      <c r="L28" s="143">
        <f t="shared" si="4"/>
        <v>1.3333333333333333</v>
      </c>
      <c r="M28" s="143">
        <f t="shared" si="5"/>
        <v>1.186813186813187</v>
      </c>
      <c r="N28" s="143">
        <f t="shared" si="6"/>
        <v>0.47418546365914788</v>
      </c>
      <c r="O28" s="143">
        <f t="shared" si="7"/>
        <v>0.63555555555555554</v>
      </c>
      <c r="P28" s="143">
        <v>15.174357145660375</v>
      </c>
      <c r="Q28" s="143">
        <f>I28/$P$28</f>
        <v>8.7867533400889111E-2</v>
      </c>
      <c r="R28" s="143">
        <f t="shared" ref="R28:W28" si="32">J28/$P$28</f>
        <v>8.7867533400889111E-2</v>
      </c>
      <c r="S28" s="143">
        <f t="shared" si="32"/>
        <v>8.7867533400889111E-2</v>
      </c>
      <c r="T28" s="143">
        <f t="shared" si="32"/>
        <v>8.7867533400889111E-2</v>
      </c>
      <c r="U28" s="143">
        <f t="shared" si="32"/>
        <v>7.8211760499692515E-2</v>
      </c>
      <c r="V28" s="143">
        <f t="shared" si="32"/>
        <v>3.1249130299714697E-2</v>
      </c>
      <c r="W28" s="143">
        <f t="shared" si="32"/>
        <v>4.1883524254423807E-2</v>
      </c>
      <c r="X28" s="82">
        <f t="shared" si="11"/>
        <v>-1.8314213770137654E-2</v>
      </c>
      <c r="Y28" s="82">
        <f t="shared" si="11"/>
        <v>-1.8314213770137654E-2</v>
      </c>
      <c r="Z28" s="82">
        <f t="shared" si="11"/>
        <v>-1.8314213770137654E-2</v>
      </c>
      <c r="AA28" s="82">
        <f t="shared" si="11"/>
        <v>-1.8314213770137654E-2</v>
      </c>
      <c r="AB28" s="82">
        <f t="shared" si="11"/>
        <v>-1.8314213770137776E-2</v>
      </c>
      <c r="AC28" s="82">
        <f t="shared" si="11"/>
        <v>-1.8314213770137706E-2</v>
      </c>
      <c r="AD28" s="82">
        <f t="shared" si="11"/>
        <v>-1.8314213770137699E-2</v>
      </c>
    </row>
    <row r="29" spans="1:30">
      <c r="A29" s="1">
        <v>2003</v>
      </c>
      <c r="B29" s="143">
        <v>158.4</v>
      </c>
      <c r="C29" s="143">
        <v>158.4</v>
      </c>
      <c r="D29" s="143">
        <v>154.5</v>
      </c>
      <c r="E29" s="143">
        <v>151.19999999999999</v>
      </c>
      <c r="F29" s="143">
        <v>74.057142857142864</v>
      </c>
      <c r="G29" s="143">
        <v>81.085714285714289</v>
      </c>
      <c r="H29" s="143">
        <v>68.64</v>
      </c>
      <c r="I29" s="143">
        <f t="shared" si="1"/>
        <v>1.4666666666666668</v>
      </c>
      <c r="J29" s="143">
        <f t="shared" si="2"/>
        <v>1.4666666666666668</v>
      </c>
      <c r="K29" s="143">
        <f t="shared" si="3"/>
        <v>1.4305555555555556</v>
      </c>
      <c r="L29" s="143">
        <f t="shared" si="4"/>
        <v>1.4</v>
      </c>
      <c r="M29" s="143">
        <f t="shared" si="5"/>
        <v>1.186813186813187</v>
      </c>
      <c r="N29" s="143">
        <f t="shared" si="6"/>
        <v>0.47418546365914788</v>
      </c>
      <c r="O29" s="143">
        <f t="shared" si="7"/>
        <v>0.63555555555555554</v>
      </c>
      <c r="P29" s="143">
        <v>15.496781736137628</v>
      </c>
      <c r="Q29" s="143">
        <f>I29/$P$29</f>
        <v>9.4643306696801585E-2</v>
      </c>
      <c r="R29" s="143">
        <f t="shared" ref="R29:W29" si="33">J29/$P$29</f>
        <v>9.4643306696801585E-2</v>
      </c>
      <c r="S29" s="143">
        <f t="shared" si="33"/>
        <v>9.2313073766766687E-2</v>
      </c>
      <c r="T29" s="143">
        <f t="shared" si="33"/>
        <v>9.0341338210583322E-2</v>
      </c>
      <c r="U29" s="143">
        <f t="shared" si="33"/>
        <v>7.6584493930478809E-2</v>
      </c>
      <c r="V29" s="143">
        <f t="shared" si="33"/>
        <v>3.0598963819266675E-2</v>
      </c>
      <c r="W29" s="143">
        <f t="shared" si="33"/>
        <v>4.1012099568614013E-2</v>
      </c>
      <c r="X29" s="82">
        <f t="shared" si="11"/>
        <v>7.7113502947653151E-2</v>
      </c>
      <c r="Y29" s="82">
        <f t="shared" si="11"/>
        <v>7.7113502947653151E-2</v>
      </c>
      <c r="Z29" s="82">
        <f t="shared" si="11"/>
        <v>5.0593662912957027E-2</v>
      </c>
      <c r="AA29" s="82">
        <f t="shared" si="11"/>
        <v>2.8153798268214261E-2</v>
      </c>
      <c r="AB29" s="82">
        <f t="shared" si="11"/>
        <v>-2.0805906411224481E-2</v>
      </c>
      <c r="AC29" s="82">
        <f t="shared" si="11"/>
        <v>-2.0805906411224453E-2</v>
      </c>
      <c r="AD29" s="82">
        <f t="shared" si="11"/>
        <v>-2.0805906411224508E-2</v>
      </c>
    </row>
    <row r="30" spans="1:30">
      <c r="A30" s="1">
        <v>2004</v>
      </c>
      <c r="B30" s="143">
        <v>158.4</v>
      </c>
      <c r="C30" s="143">
        <v>158.4</v>
      </c>
      <c r="D30" s="143">
        <v>154.5</v>
      </c>
      <c r="E30" s="143">
        <v>151.19999999999999</v>
      </c>
      <c r="F30" s="143">
        <v>74.057142857142864</v>
      </c>
      <c r="G30" s="143">
        <v>81.085714285714289</v>
      </c>
      <c r="H30" s="143">
        <v>68.64</v>
      </c>
      <c r="I30" s="143">
        <f t="shared" si="1"/>
        <v>1.4666666666666668</v>
      </c>
      <c r="J30" s="143">
        <f t="shared" si="2"/>
        <v>1.4666666666666668</v>
      </c>
      <c r="K30" s="143">
        <f t="shared" si="3"/>
        <v>1.4305555555555556</v>
      </c>
      <c r="L30" s="143">
        <f t="shared" si="4"/>
        <v>1.4</v>
      </c>
      <c r="M30" s="143">
        <f t="shared" si="5"/>
        <v>1.186813186813187</v>
      </c>
      <c r="N30" s="143">
        <f t="shared" si="6"/>
        <v>0.47418546365914788</v>
      </c>
      <c r="O30" s="143">
        <f t="shared" si="7"/>
        <v>0.63555555555555554</v>
      </c>
      <c r="P30" s="143">
        <v>16.18606710214204</v>
      </c>
      <c r="Q30" s="143">
        <f>I30/$P$30</f>
        <v>9.0612911549870584E-2</v>
      </c>
      <c r="R30" s="143">
        <f t="shared" ref="R30:W30" si="34">J30/$P$30</f>
        <v>9.0612911549870584E-2</v>
      </c>
      <c r="S30" s="143">
        <f t="shared" si="34"/>
        <v>8.838191183368059E-2</v>
      </c>
      <c r="T30" s="143">
        <f t="shared" si="34"/>
        <v>8.6494142843058272E-2</v>
      </c>
      <c r="U30" s="143">
        <f t="shared" si="34"/>
        <v>7.3323135220175001E-2</v>
      </c>
      <c r="V30" s="143">
        <f t="shared" si="34"/>
        <v>2.9295903734168682E-2</v>
      </c>
      <c r="W30" s="143">
        <f t="shared" si="34"/>
        <v>3.9265595004943914E-2</v>
      </c>
      <c r="X30" s="82">
        <f t="shared" si="11"/>
        <v>-4.2585104933439588E-2</v>
      </c>
      <c r="Y30" s="82">
        <f t="shared" si="11"/>
        <v>-4.2585104933439588E-2</v>
      </c>
      <c r="Z30" s="82">
        <f t="shared" si="11"/>
        <v>-4.2585104933439463E-2</v>
      </c>
      <c r="AA30" s="82">
        <f t="shared" si="11"/>
        <v>-4.258510493343963E-2</v>
      </c>
      <c r="AB30" s="82">
        <f t="shared" si="11"/>
        <v>-4.2585104933439595E-2</v>
      </c>
      <c r="AC30" s="82">
        <f t="shared" si="11"/>
        <v>-4.2585104933439595E-2</v>
      </c>
      <c r="AD30" s="82">
        <f t="shared" si="11"/>
        <v>-4.2585104933439574E-2</v>
      </c>
    </row>
    <row r="31" spans="1:30">
      <c r="A31" s="1">
        <v>2005</v>
      </c>
      <c r="B31" s="143">
        <v>158.4</v>
      </c>
      <c r="C31" s="143">
        <v>158.4</v>
      </c>
      <c r="D31" s="143">
        <v>154.5</v>
      </c>
      <c r="E31" s="143">
        <v>151.19999999999999</v>
      </c>
      <c r="F31" s="143">
        <v>74.057142857142864</v>
      </c>
      <c r="G31" s="143">
        <v>81.085714285714289</v>
      </c>
      <c r="H31" s="143">
        <v>68.64</v>
      </c>
      <c r="I31" s="143">
        <f t="shared" si="1"/>
        <v>1.4666666666666668</v>
      </c>
      <c r="J31" s="143">
        <f t="shared" si="2"/>
        <v>1.4666666666666668</v>
      </c>
      <c r="K31" s="143">
        <f t="shared" si="3"/>
        <v>1.4305555555555556</v>
      </c>
      <c r="L31" s="143">
        <f t="shared" si="4"/>
        <v>1.4</v>
      </c>
      <c r="M31" s="143">
        <f t="shared" si="5"/>
        <v>1.186813186813187</v>
      </c>
      <c r="N31" s="143">
        <f t="shared" si="6"/>
        <v>0.47418546365914788</v>
      </c>
      <c r="O31" s="143">
        <f t="shared" si="7"/>
        <v>0.63555555555555554</v>
      </c>
      <c r="P31" s="143">
        <v>16.945267631588152</v>
      </c>
      <c r="Q31" s="143">
        <f>I31/$P$31</f>
        <v>8.6553172163100683E-2</v>
      </c>
      <c r="R31" s="143">
        <f t="shared" ref="R31:W31" si="35">J31/$P$31</f>
        <v>8.6553172163100683E-2</v>
      </c>
      <c r="S31" s="143">
        <f t="shared" si="35"/>
        <v>8.4422128151509193E-2</v>
      </c>
      <c r="T31" s="143">
        <f t="shared" si="35"/>
        <v>8.2618937064777923E-2</v>
      </c>
      <c r="U31" s="143">
        <f t="shared" si="35"/>
        <v>7.0038031420690872E-2</v>
      </c>
      <c r="V31" s="143">
        <f t="shared" si="35"/>
        <v>2.7983356413634055E-2</v>
      </c>
      <c r="W31" s="143">
        <f t="shared" si="35"/>
        <v>3.7506374604010295E-2</v>
      </c>
      <c r="X31" s="82">
        <f t="shared" si="11"/>
        <v>-4.4803100544181761E-2</v>
      </c>
      <c r="Y31" s="82">
        <f t="shared" si="11"/>
        <v>-4.4803100544181761E-2</v>
      </c>
      <c r="Z31" s="82">
        <f t="shared" si="11"/>
        <v>-4.480310054418174E-2</v>
      </c>
      <c r="AA31" s="82">
        <f t="shared" si="11"/>
        <v>-4.480310054418165E-2</v>
      </c>
      <c r="AB31" s="82">
        <f t="shared" si="11"/>
        <v>-4.4803100544181677E-2</v>
      </c>
      <c r="AC31" s="82">
        <f t="shared" si="11"/>
        <v>-4.4803100544181691E-2</v>
      </c>
      <c r="AD31" s="82">
        <f t="shared" si="11"/>
        <v>-4.4803100544181636E-2</v>
      </c>
    </row>
    <row r="32" spans="1:30">
      <c r="A32" s="1">
        <v>2006</v>
      </c>
      <c r="B32" s="143">
        <v>174.3</v>
      </c>
      <c r="C32" s="143">
        <v>174.3</v>
      </c>
      <c r="D32" s="143">
        <v>170.4</v>
      </c>
      <c r="E32" s="143">
        <v>157.19999999999999</v>
      </c>
      <c r="F32" s="143">
        <v>81.599999999999994</v>
      </c>
      <c r="G32" s="143">
        <v>89.1</v>
      </c>
      <c r="H32" s="143">
        <v>75.599999999999994</v>
      </c>
      <c r="I32" s="143">
        <f t="shared" si="1"/>
        <v>1.6138888888888889</v>
      </c>
      <c r="J32" s="143">
        <f t="shared" si="2"/>
        <v>1.6138888888888889</v>
      </c>
      <c r="K32" s="143">
        <f t="shared" si="3"/>
        <v>1.5777777777777777</v>
      </c>
      <c r="L32" s="143">
        <f t="shared" si="4"/>
        <v>1.4555555555555555</v>
      </c>
      <c r="M32" s="143">
        <f t="shared" si="5"/>
        <v>1.3076923076923077</v>
      </c>
      <c r="N32" s="143">
        <f t="shared" si="6"/>
        <v>0.52105263157894732</v>
      </c>
      <c r="O32" s="143">
        <f t="shared" si="7"/>
        <v>0.7</v>
      </c>
      <c r="P32" s="143">
        <v>17.629369030950098</v>
      </c>
      <c r="Q32" s="143">
        <f>I32/$P$32</f>
        <v>9.1545470859197939E-2</v>
      </c>
      <c r="R32" s="143">
        <f t="shared" ref="R32:W32" si="36">J32/$P$32</f>
        <v>9.1545470859197939E-2</v>
      </c>
      <c r="S32" s="143">
        <f t="shared" si="36"/>
        <v>8.949712125305409E-2</v>
      </c>
      <c r="T32" s="143">
        <f t="shared" si="36"/>
        <v>8.2564245663028779E-2</v>
      </c>
      <c r="U32" s="143">
        <f t="shared" si="36"/>
        <v>7.4176920648522632E-2</v>
      </c>
      <c r="V32" s="143">
        <f t="shared" si="36"/>
        <v>2.9555943304844772E-2</v>
      </c>
      <c r="W32" s="143">
        <f t="shared" si="36"/>
        <v>3.9706469288326815E-2</v>
      </c>
      <c r="X32" s="82">
        <f t="shared" si="11"/>
        <v>5.7678980115134018E-2</v>
      </c>
      <c r="Y32" s="82">
        <f t="shared" si="11"/>
        <v>5.7678980115134018E-2</v>
      </c>
      <c r="Z32" s="82">
        <f t="shared" si="11"/>
        <v>6.0114489087943861E-2</v>
      </c>
      <c r="AA32" s="82">
        <f t="shared" si="11"/>
        <v>-6.6197174270424578E-4</v>
      </c>
      <c r="AB32" s="82">
        <f t="shared" si="11"/>
        <v>5.909488236428409E-2</v>
      </c>
      <c r="AC32" s="82">
        <f t="shared" si="11"/>
        <v>5.619722194741876E-2</v>
      </c>
      <c r="AD32" s="82">
        <f t="shared" si="11"/>
        <v>5.8659220133776377E-2</v>
      </c>
    </row>
    <row r="33" spans="1:30">
      <c r="A33" s="1">
        <v>2007</v>
      </c>
      <c r="B33" s="143">
        <v>183</v>
      </c>
      <c r="C33" s="143">
        <v>183</v>
      </c>
      <c r="D33" s="143">
        <v>179.1</v>
      </c>
      <c r="E33" s="143">
        <v>162</v>
      </c>
      <c r="F33" s="143">
        <v>85.8</v>
      </c>
      <c r="G33" s="143">
        <v>93.6</v>
      </c>
      <c r="H33" s="143">
        <v>79.5</v>
      </c>
      <c r="I33" s="143">
        <f t="shared" si="1"/>
        <v>1.6944444444444444</v>
      </c>
      <c r="J33" s="143">
        <f t="shared" si="2"/>
        <v>1.6944444444444444</v>
      </c>
      <c r="K33" s="143">
        <f t="shared" si="3"/>
        <v>1.6583333333333332</v>
      </c>
      <c r="L33" s="143">
        <f t="shared" si="4"/>
        <v>1.5</v>
      </c>
      <c r="M33" s="143">
        <f t="shared" si="5"/>
        <v>1.375</v>
      </c>
      <c r="N33" s="143">
        <f t="shared" si="6"/>
        <v>0.5473684210526315</v>
      </c>
      <c r="O33" s="143">
        <f t="shared" si="7"/>
        <v>0.73611111111111116</v>
      </c>
      <c r="P33" s="143">
        <v>18.43653267228051</v>
      </c>
      <c r="Q33" s="143">
        <f>I33/$P$33</f>
        <v>9.1906893479599697E-2</v>
      </c>
      <c r="R33" s="143">
        <f t="shared" ref="R33:W33" si="37">J33/$P$33</f>
        <v>9.1906893479599697E-2</v>
      </c>
      <c r="S33" s="143">
        <f t="shared" si="37"/>
        <v>8.9948221979214787E-2</v>
      </c>
      <c r="T33" s="143">
        <f t="shared" si="37"/>
        <v>8.1360200785219411E-2</v>
      </c>
      <c r="U33" s="143">
        <f t="shared" si="37"/>
        <v>7.4580184053117796E-2</v>
      </c>
      <c r="V33" s="143">
        <f t="shared" si="37"/>
        <v>2.9689336426887078E-2</v>
      </c>
      <c r="W33" s="143">
        <f t="shared" si="37"/>
        <v>3.9926765200153973E-2</v>
      </c>
      <c r="X33" s="82">
        <f t="shared" si="11"/>
        <v>3.9480120317218767E-3</v>
      </c>
      <c r="Y33" s="82">
        <f t="shared" si="11"/>
        <v>3.9480120317218767E-3</v>
      </c>
      <c r="Z33" s="82">
        <f t="shared" si="11"/>
        <v>5.0403937003203119E-3</v>
      </c>
      <c r="AA33" s="82">
        <f t="shared" si="11"/>
        <v>-1.4583126971491538E-2</v>
      </c>
      <c r="AB33" s="82">
        <f t="shared" si="11"/>
        <v>5.4365077583359558E-3</v>
      </c>
      <c r="AC33" s="82">
        <f t="shared" si="11"/>
        <v>4.513241910991222E-3</v>
      </c>
      <c r="AD33" s="82">
        <f t="shared" si="11"/>
        <v>5.5481113223008697E-3</v>
      </c>
    </row>
    <row r="34" spans="1:30">
      <c r="A34" s="1">
        <v>2008</v>
      </c>
      <c r="B34" s="143">
        <v>192.3</v>
      </c>
      <c r="C34" s="143">
        <v>192.3</v>
      </c>
      <c r="D34" s="143">
        <v>188.1</v>
      </c>
      <c r="E34" s="143">
        <v>167.1</v>
      </c>
      <c r="F34" s="143">
        <v>90</v>
      </c>
      <c r="G34" s="143">
        <v>98.4</v>
      </c>
      <c r="H34" s="143">
        <v>83.4</v>
      </c>
      <c r="I34" s="143">
        <f t="shared" si="1"/>
        <v>1.7805555555555557</v>
      </c>
      <c r="J34" s="143">
        <f t="shared" si="2"/>
        <v>1.7805555555555557</v>
      </c>
      <c r="K34" s="143">
        <f t="shared" si="3"/>
        <v>1.7416666666666667</v>
      </c>
      <c r="L34" s="143">
        <f t="shared" si="4"/>
        <v>1.5472222222222223</v>
      </c>
      <c r="M34" s="143">
        <f t="shared" si="5"/>
        <v>1.4423076923076923</v>
      </c>
      <c r="N34" s="143">
        <f t="shared" si="6"/>
        <v>0.57543859649122808</v>
      </c>
      <c r="O34" s="143">
        <f t="shared" si="7"/>
        <v>0.77222222222222225</v>
      </c>
      <c r="P34" s="143">
        <v>19.774787030036212</v>
      </c>
      <c r="Q34" s="143">
        <f>I34/$P$34</f>
        <v>9.0041705776706671E-2</v>
      </c>
      <c r="R34" s="143">
        <f t="shared" ref="R34:W34" si="38">J34/$P$34</f>
        <v>9.0041705776706671E-2</v>
      </c>
      <c r="S34" s="143">
        <f t="shared" si="38"/>
        <v>8.807511625896268E-2</v>
      </c>
      <c r="T34" s="143">
        <f t="shared" si="38"/>
        <v>7.8242168670242765E-2</v>
      </c>
      <c r="U34" s="143">
        <f t="shared" si="38"/>
        <v>7.2936699147098286E-2</v>
      </c>
      <c r="V34" s="143">
        <f t="shared" si="38"/>
        <v>2.909961030767037E-2</v>
      </c>
      <c r="W34" s="143">
        <f t="shared" si="38"/>
        <v>3.9050848995201955E-2</v>
      </c>
      <c r="X34" s="82">
        <f t="shared" si="11"/>
        <v>-2.0294317784846423E-2</v>
      </c>
      <c r="Y34" s="82">
        <f t="shared" si="11"/>
        <v>-2.0294317784846423E-2</v>
      </c>
      <c r="Z34" s="82">
        <f t="shared" si="11"/>
        <v>-2.0824266217123723E-2</v>
      </c>
      <c r="AA34" s="82">
        <f t="shared" si="11"/>
        <v>-3.8323800640657886E-2</v>
      </c>
      <c r="AB34" s="82">
        <f t="shared" si="11"/>
        <v>-2.2036482302711678E-2</v>
      </c>
      <c r="AC34" s="82">
        <f t="shared" si="11"/>
        <v>-1.9863230041161983E-2</v>
      </c>
      <c r="AD34" s="82">
        <f t="shared" si="11"/>
        <v>-2.1938070879547241E-2</v>
      </c>
    </row>
    <row r="35" spans="1:30">
      <c r="A35" s="1">
        <v>2009</v>
      </c>
      <c r="B35" s="143">
        <v>207.6</v>
      </c>
      <c r="C35" s="143">
        <v>207.6</v>
      </c>
      <c r="D35" s="143">
        <v>203.1</v>
      </c>
      <c r="E35" s="143">
        <v>173.7</v>
      </c>
      <c r="F35" s="143">
        <v>90</v>
      </c>
      <c r="G35" s="143">
        <v>106.2</v>
      </c>
      <c r="H35" s="143">
        <v>90</v>
      </c>
      <c r="I35" s="143">
        <f t="shared" si="1"/>
        <v>1.9222222222222223</v>
      </c>
      <c r="J35" s="143">
        <f t="shared" si="2"/>
        <v>1.9222222222222223</v>
      </c>
      <c r="K35" s="143">
        <f t="shared" si="3"/>
        <v>1.8805555555555555</v>
      </c>
      <c r="L35" s="143">
        <f t="shared" si="4"/>
        <v>1.6083333333333332</v>
      </c>
      <c r="M35" s="143">
        <f t="shared" si="5"/>
        <v>1.4423076923076923</v>
      </c>
      <c r="N35" s="143">
        <f t="shared" si="6"/>
        <v>0.62105263157894741</v>
      </c>
      <c r="O35" s="143">
        <f t="shared" si="7"/>
        <v>0.83333333333333337</v>
      </c>
      <c r="P35" s="143">
        <v>19.880214657894104</v>
      </c>
      <c r="Q35" s="143">
        <f>I35/$P$35</f>
        <v>9.6690214633016539E-2</v>
      </c>
      <c r="R35" s="143">
        <f t="shared" ref="R35:W35" si="39">J35/$P$35</f>
        <v>9.6690214633016539E-2</v>
      </c>
      <c r="S35" s="143">
        <f t="shared" si="39"/>
        <v>9.459432847767657E-2</v>
      </c>
      <c r="T35" s="143">
        <f t="shared" si="39"/>
        <v>8.0901205596122211E-2</v>
      </c>
      <c r="U35" s="143">
        <f t="shared" si="39"/>
        <v>7.2549905377152238E-2</v>
      </c>
      <c r="V35" s="143">
        <f t="shared" si="39"/>
        <v>3.1239734694330258E-2</v>
      </c>
      <c r="W35" s="143">
        <f t="shared" si="39"/>
        <v>4.1917723106799074E-2</v>
      </c>
      <c r="X35" s="82">
        <f t="shared" si="11"/>
        <v>7.3838104231359447E-2</v>
      </c>
      <c r="Y35" s="82">
        <f t="shared" si="11"/>
        <v>7.3838104231359447E-2</v>
      </c>
      <c r="Z35" s="82">
        <f t="shared" si="11"/>
        <v>7.4018775059527489E-2</v>
      </c>
      <c r="AA35" s="82">
        <f t="shared" si="11"/>
        <v>3.3984703786600651E-2</v>
      </c>
      <c r="AB35" s="82">
        <f t="shared" si="11"/>
        <v>-5.3031433348246877E-3</v>
      </c>
      <c r="AC35" s="82">
        <f t="shared" si="11"/>
        <v>7.3544778230097904E-2</v>
      </c>
      <c r="AD35" s="82">
        <f t="shared" si="11"/>
        <v>7.3413874099110155E-2</v>
      </c>
    </row>
    <row r="36" spans="1:30">
      <c r="A36" s="1">
        <v>2010</v>
      </c>
      <c r="B36" s="143">
        <v>207.6</v>
      </c>
      <c r="C36" s="143">
        <v>207.6</v>
      </c>
      <c r="D36" s="143">
        <v>203.1</v>
      </c>
      <c r="E36" s="143">
        <v>173.7</v>
      </c>
      <c r="F36" s="143">
        <v>90</v>
      </c>
      <c r="G36" s="143">
        <v>106.2</v>
      </c>
      <c r="H36" s="143">
        <v>90</v>
      </c>
      <c r="I36" s="143">
        <f t="shared" si="1"/>
        <v>1.9222222222222223</v>
      </c>
      <c r="J36" s="143">
        <f t="shared" si="2"/>
        <v>1.9222222222222223</v>
      </c>
      <c r="K36" s="143">
        <f t="shared" si="3"/>
        <v>1.8805555555555555</v>
      </c>
      <c r="L36" s="143">
        <f t="shared" si="4"/>
        <v>1.6083333333333332</v>
      </c>
      <c r="M36" s="143">
        <f t="shared" si="5"/>
        <v>1.4423076923076923</v>
      </c>
      <c r="N36" s="143">
        <f t="shared" si="6"/>
        <v>0.62105263157894741</v>
      </c>
      <c r="O36" s="143">
        <f t="shared" si="7"/>
        <v>0.83333333333333337</v>
      </c>
      <c r="P36" s="143">
        <v>20.061378936366687</v>
      </c>
      <c r="Q36" s="143">
        <f t="shared" ref="Q36:W36" si="40">I36/$P$36</f>
        <v>9.5817053669111127E-2</v>
      </c>
      <c r="R36" s="143">
        <f t="shared" si="40"/>
        <v>9.5817053669111127E-2</v>
      </c>
      <c r="S36" s="143">
        <f t="shared" si="40"/>
        <v>9.3740094413277783E-2</v>
      </c>
      <c r="T36" s="143">
        <f t="shared" si="40"/>
        <v>8.0170627275166662E-2</v>
      </c>
      <c r="U36" s="143">
        <f t="shared" si="40"/>
        <v>7.1894743471153849E-2</v>
      </c>
      <c r="V36" s="143">
        <f t="shared" si="40"/>
        <v>3.0957624276421059E-2</v>
      </c>
      <c r="W36" s="143">
        <f t="shared" si="40"/>
        <v>4.1539185116666676E-2</v>
      </c>
      <c r="X36" s="82">
        <f t="shared" si="11"/>
        <v>-9.0304997999999873E-3</v>
      </c>
      <c r="Y36" s="82">
        <f t="shared" si="11"/>
        <v>-9.0304997999999873E-3</v>
      </c>
      <c r="Z36" s="82">
        <f t="shared" si="11"/>
        <v>-9.0304997999999439E-3</v>
      </c>
      <c r="AA36" s="82">
        <f t="shared" si="11"/>
        <v>-9.0304998000001104E-3</v>
      </c>
      <c r="AB36" s="82">
        <f t="shared" si="11"/>
        <v>-9.0304997999999526E-3</v>
      </c>
      <c r="AC36" s="82">
        <f t="shared" si="11"/>
        <v>-9.0304997999998866E-3</v>
      </c>
      <c r="AD36" s="82">
        <f t="shared" si="11"/>
        <v>-9.030499799999845E-3</v>
      </c>
    </row>
    <row r="37" spans="1:30">
      <c r="A37" s="1">
        <v>2011</v>
      </c>
      <c r="B37" s="143">
        <v>224.1</v>
      </c>
      <c r="C37" s="143">
        <v>224.1</v>
      </c>
      <c r="D37" s="143">
        <v>219.3</v>
      </c>
      <c r="E37" s="143">
        <v>187.5</v>
      </c>
      <c r="F37" s="143">
        <v>105</v>
      </c>
      <c r="G37" s="143">
        <v>114.6</v>
      </c>
      <c r="H37" s="143">
        <v>97.2</v>
      </c>
      <c r="I37" s="143">
        <f t="shared" si="1"/>
        <v>2.0749999999999997</v>
      </c>
      <c r="J37" s="143">
        <f t="shared" si="2"/>
        <v>2.0749999999999997</v>
      </c>
      <c r="K37" s="143">
        <f t="shared" si="3"/>
        <v>2.0305555555555554</v>
      </c>
      <c r="L37" s="143">
        <f t="shared" si="4"/>
        <v>1.7361111111111112</v>
      </c>
      <c r="M37" s="143">
        <f t="shared" si="5"/>
        <v>1.6826923076923077</v>
      </c>
      <c r="N37" s="143">
        <f t="shared" si="6"/>
        <v>0.6701754385964912</v>
      </c>
      <c r="O37" s="143">
        <f t="shared" si="7"/>
        <v>0.9</v>
      </c>
      <c r="P37" s="143">
        <v>21.090311755180807</v>
      </c>
      <c r="Q37" s="143">
        <f>I37/$P$37</f>
        <v>9.8386407184819294E-2</v>
      </c>
      <c r="R37" s="143">
        <f t="shared" ref="R37:W37" si="41">J37/$P$37</f>
        <v>9.8386407184819294E-2</v>
      </c>
      <c r="S37" s="143">
        <f t="shared" si="41"/>
        <v>9.6279067807366683E-2</v>
      </c>
      <c r="T37" s="143">
        <f t="shared" si="41"/>
        <v>8.2317944431743062E-2</v>
      </c>
      <c r="U37" s="143">
        <f t="shared" si="41"/>
        <v>7.9785084603074041E-2</v>
      </c>
      <c r="V37" s="143">
        <f t="shared" si="41"/>
        <v>3.1776459560009275E-2</v>
      </c>
      <c r="W37" s="143">
        <f t="shared" si="41"/>
        <v>4.2673622393415607E-2</v>
      </c>
      <c r="X37" s="82">
        <f t="shared" si="11"/>
        <v>2.6815200606992346E-2</v>
      </c>
      <c r="Y37" s="82">
        <f t="shared" si="11"/>
        <v>2.6815200606992346E-2</v>
      </c>
      <c r="Z37" s="82">
        <f t="shared" si="11"/>
        <v>2.7085244686176339E-2</v>
      </c>
      <c r="AA37" s="82">
        <f t="shared" si="11"/>
        <v>2.6784337725165148E-2</v>
      </c>
      <c r="AB37" s="82">
        <f t="shared" si="11"/>
        <v>0.10974851221335832</v>
      </c>
      <c r="AC37" s="82">
        <f t="shared" si="11"/>
        <v>2.6450197737294831E-2</v>
      </c>
      <c r="AD37" s="82">
        <f t="shared" si="11"/>
        <v>2.7310051306080232E-2</v>
      </c>
    </row>
    <row r="38" spans="1:30">
      <c r="A38" s="1">
        <v>2012</v>
      </c>
      <c r="B38" s="143">
        <v>224.1</v>
      </c>
      <c r="C38" s="143">
        <v>224.1</v>
      </c>
      <c r="D38" s="143">
        <v>219.3</v>
      </c>
      <c r="E38" s="143">
        <v>187.5</v>
      </c>
      <c r="F38" s="143">
        <v>105</v>
      </c>
      <c r="G38" s="143">
        <v>114.6</v>
      </c>
      <c r="H38" s="143">
        <v>97.2</v>
      </c>
      <c r="I38" s="143">
        <f t="shared" si="1"/>
        <v>2.0749999999999997</v>
      </c>
      <c r="J38" s="143">
        <f t="shared" si="2"/>
        <v>2.0749999999999997</v>
      </c>
      <c r="K38" s="143">
        <f t="shared" si="3"/>
        <v>2.0305555555555554</v>
      </c>
      <c r="L38" s="143">
        <f t="shared" si="4"/>
        <v>1.7361111111111112</v>
      </c>
      <c r="M38" s="143">
        <f t="shared" si="5"/>
        <v>1.6826923076923077</v>
      </c>
      <c r="N38" s="143">
        <f t="shared" si="6"/>
        <v>0.6701754385964912</v>
      </c>
      <c r="O38" s="143">
        <f t="shared" si="7"/>
        <v>0.9</v>
      </c>
      <c r="P38" s="143">
        <v>21.455283607439181</v>
      </c>
      <c r="Q38" s="143">
        <f>I38/$P$38</f>
        <v>9.6712774250186831E-2</v>
      </c>
      <c r="R38" s="143">
        <f t="shared" ref="R38:W38" si="42">J38/$P$38</f>
        <v>9.6712774250186831E-2</v>
      </c>
      <c r="S38" s="143">
        <f t="shared" si="42"/>
        <v>9.4641282432244414E-2</v>
      </c>
      <c r="T38" s="143">
        <f t="shared" si="42"/>
        <v>8.0917649138375874E-2</v>
      </c>
      <c r="U38" s="143">
        <f t="shared" si="42"/>
        <v>7.8427875318733548E-2</v>
      </c>
      <c r="V38" s="143">
        <f t="shared" si="42"/>
        <v>3.123591609686863E-2</v>
      </c>
      <c r="W38" s="143">
        <f t="shared" si="42"/>
        <v>4.1947709313334053E-2</v>
      </c>
      <c r="X38" s="82">
        <f t="shared" si="11"/>
        <v>-1.7010814628981585E-2</v>
      </c>
      <c r="Y38" s="82">
        <f t="shared" si="11"/>
        <v>-1.7010814628981585E-2</v>
      </c>
      <c r="Z38" s="82">
        <f t="shared" si="11"/>
        <v>-1.7010814628981647E-2</v>
      </c>
      <c r="AA38" s="82">
        <f t="shared" si="11"/>
        <v>-1.7010814628981578E-2</v>
      </c>
      <c r="AB38" s="82">
        <f t="shared" si="11"/>
        <v>-1.7010814628981439E-2</v>
      </c>
      <c r="AC38" s="82">
        <f t="shared" si="11"/>
        <v>-1.7010814628981501E-2</v>
      </c>
      <c r="AD38" s="82">
        <f t="shared" si="11"/>
        <v>-1.7010814628981675E-2</v>
      </c>
    </row>
    <row r="39" spans="1:30">
      <c r="A39" s="1">
        <v>2013</v>
      </c>
      <c r="B39" s="143">
        <v>233.1</v>
      </c>
      <c r="C39" s="143">
        <v>233.1</v>
      </c>
      <c r="D39" s="143">
        <v>228</v>
      </c>
      <c r="E39" s="143">
        <v>195</v>
      </c>
      <c r="F39" s="143">
        <v>109.2</v>
      </c>
      <c r="G39" s="143">
        <v>119.1</v>
      </c>
      <c r="H39" s="143">
        <v>101.1</v>
      </c>
      <c r="I39" s="143">
        <f t="shared" si="1"/>
        <v>2.1583333333333332</v>
      </c>
      <c r="J39" s="143">
        <f t="shared" si="2"/>
        <v>2.1583333333333332</v>
      </c>
      <c r="K39" s="143">
        <f t="shared" si="3"/>
        <v>2.1111111111111112</v>
      </c>
      <c r="L39" s="143">
        <f t="shared" si="4"/>
        <v>1.8055555555555556</v>
      </c>
      <c r="M39" s="143">
        <f t="shared" si="5"/>
        <v>1.75</v>
      </c>
      <c r="N39" s="143">
        <f t="shared" si="6"/>
        <v>0.69649122807017538</v>
      </c>
      <c r="O39" s="143">
        <f t="shared" si="7"/>
        <v>0.93611111111111101</v>
      </c>
      <c r="P39" s="143">
        <v>21.626166493403289</v>
      </c>
      <c r="Q39" s="143">
        <f>I39/$P$39</f>
        <v>9.9801938267316023E-2</v>
      </c>
      <c r="R39" s="143">
        <f t="shared" ref="R39:W39" si="43">J39/$P$39</f>
        <v>9.9801938267316023E-2</v>
      </c>
      <c r="S39" s="143">
        <f t="shared" si="43"/>
        <v>9.7618369476396627E-2</v>
      </c>
      <c r="T39" s="143">
        <f t="shared" si="43"/>
        <v>8.3489394946918163E-2</v>
      </c>
      <c r="U39" s="143">
        <f t="shared" si="43"/>
        <v>8.0920490487012997E-2</v>
      </c>
      <c r="V39" s="143">
        <f t="shared" si="43"/>
        <v>3.2205949597337497E-2</v>
      </c>
      <c r="W39" s="143">
        <f t="shared" si="43"/>
        <v>4.3286040149402183E-2</v>
      </c>
      <c r="X39" s="82">
        <f t="shared" si="11"/>
        <v>3.1941633781880932E-2</v>
      </c>
      <c r="Y39" s="82">
        <f t="shared" si="11"/>
        <v>3.1941633781880932E-2</v>
      </c>
      <c r="Z39" s="82">
        <f t="shared" si="11"/>
        <v>3.1456537439500241E-2</v>
      </c>
      <c r="AA39" s="82">
        <f t="shared" si="11"/>
        <v>3.1782260556586249E-2</v>
      </c>
      <c r="AB39" s="82">
        <f t="shared" si="11"/>
        <v>3.1782260556586249E-2</v>
      </c>
      <c r="AC39" s="82">
        <f t="shared" si="11"/>
        <v>3.1055068065255535E-2</v>
      </c>
      <c r="AD39" s="82">
        <f t="shared" si="11"/>
        <v>3.1904741831581027E-2</v>
      </c>
    </row>
    <row r="40" spans="1:30">
      <c r="A40" s="1">
        <v>2014</v>
      </c>
      <c r="B40" s="143">
        <v>242.42400000000001</v>
      </c>
      <c r="C40" s="143">
        <v>242.42400000000001</v>
      </c>
      <c r="D40" s="143">
        <v>237.12</v>
      </c>
      <c r="E40" s="143">
        <v>202.8</v>
      </c>
      <c r="F40" s="143">
        <v>113.56800000000001</v>
      </c>
      <c r="G40" s="143">
        <v>123.864</v>
      </c>
      <c r="H40" s="143">
        <v>105.14399999999999</v>
      </c>
      <c r="I40" s="143">
        <f t="shared" si="1"/>
        <v>2.2446666666666668</v>
      </c>
      <c r="J40" s="143">
        <f t="shared" si="2"/>
        <v>2.2446666666666668</v>
      </c>
      <c r="K40" s="143">
        <f t="shared" si="3"/>
        <v>2.1955555555555555</v>
      </c>
      <c r="L40" s="143">
        <f t="shared" si="4"/>
        <v>1.877777777777778</v>
      </c>
      <c r="M40" s="143">
        <f t="shared" si="5"/>
        <v>1.8200000000000003</v>
      </c>
      <c r="N40" s="143">
        <f t="shared" si="6"/>
        <v>0.72435087719298252</v>
      </c>
      <c r="O40" s="143">
        <f t="shared" si="7"/>
        <v>0.97355555555555551</v>
      </c>
      <c r="P40" s="143">
        <v>21.872995593165058</v>
      </c>
      <c r="Q40" s="143">
        <f>I40/$P$40</f>
        <v>0.10262273665743742</v>
      </c>
      <c r="R40" s="143">
        <f t="shared" ref="R40:W40" si="44">J40/$P$40</f>
        <v>0.10262273665743742</v>
      </c>
      <c r="S40" s="143">
        <f t="shared" si="44"/>
        <v>0.10037745155682423</v>
      </c>
      <c r="T40" s="143">
        <f t="shared" si="44"/>
        <v>8.584913619991548E-2</v>
      </c>
      <c r="U40" s="143">
        <f t="shared" si="44"/>
        <v>8.3207624316841158E-2</v>
      </c>
      <c r="V40" s="143">
        <f t="shared" si="44"/>
        <v>3.3116217397279137E-2</v>
      </c>
      <c r="W40" s="143">
        <f t="shared" si="44"/>
        <v>4.4509475229802323E-2</v>
      </c>
      <c r="X40" s="82">
        <f t="shared" si="11"/>
        <v>2.826396399803361E-2</v>
      </c>
      <c r="Y40" s="82">
        <f t="shared" si="11"/>
        <v>2.826396399803361E-2</v>
      </c>
      <c r="Z40" s="82">
        <f t="shared" si="11"/>
        <v>2.8263963998033485E-2</v>
      </c>
      <c r="AA40" s="82">
        <f t="shared" si="11"/>
        <v>2.8263963998033752E-2</v>
      </c>
      <c r="AB40" s="82">
        <f t="shared" si="11"/>
        <v>2.8263963998033669E-2</v>
      </c>
      <c r="AC40" s="82">
        <f t="shared" si="11"/>
        <v>2.8263963998033857E-2</v>
      </c>
      <c r="AD40" s="82">
        <f t="shared" si="11"/>
        <v>2.8263963998033589E-2</v>
      </c>
    </row>
    <row r="41" spans="1:30" ht="15" thickBot="1">
      <c r="A41" s="5">
        <v>2015</v>
      </c>
      <c r="B41" s="146">
        <v>252.12096000000003</v>
      </c>
      <c r="C41" s="146">
        <v>252.12096000000003</v>
      </c>
      <c r="D41" s="146">
        <v>246.60480000000001</v>
      </c>
      <c r="E41" s="146">
        <v>210.91200000000001</v>
      </c>
      <c r="F41" s="146">
        <v>118.11072000000001</v>
      </c>
      <c r="G41" s="146">
        <v>128.81856000000002</v>
      </c>
      <c r="H41" s="146">
        <v>109.34975999999999</v>
      </c>
      <c r="I41" s="146">
        <f t="shared" si="1"/>
        <v>2.3344533333333337</v>
      </c>
      <c r="J41" s="146">
        <f t="shared" si="2"/>
        <v>2.3344533333333337</v>
      </c>
      <c r="K41" s="146">
        <f t="shared" si="3"/>
        <v>2.283377777777778</v>
      </c>
      <c r="L41" s="146">
        <f t="shared" si="4"/>
        <v>1.9528888888888889</v>
      </c>
      <c r="M41" s="146">
        <f t="shared" si="5"/>
        <v>1.8928000000000003</v>
      </c>
      <c r="N41" s="146">
        <f t="shared" si="6"/>
        <v>0.75332491228070186</v>
      </c>
      <c r="O41" s="146">
        <f t="shared" si="7"/>
        <v>1.0124977777777777</v>
      </c>
      <c r="P41" s="146">
        <v>21.713019896469593</v>
      </c>
      <c r="Q41" s="146">
        <f>I41/$P$41</f>
        <v>0.10751398674455698</v>
      </c>
      <c r="R41" s="146">
        <f t="shared" ref="R41:W41" si="45">J41/$P$41</f>
        <v>0.10751398674455698</v>
      </c>
      <c r="S41" s="146">
        <f t="shared" si="45"/>
        <v>0.10516168587627193</v>
      </c>
      <c r="T41" s="146">
        <f t="shared" si="45"/>
        <v>8.9940915552074674E-2</v>
      </c>
      <c r="U41" s="146">
        <f t="shared" si="45"/>
        <v>8.7173502765857003E-2</v>
      </c>
      <c r="V41" s="146">
        <f t="shared" si="45"/>
        <v>3.4694617140897478E-2</v>
      </c>
      <c r="W41" s="146">
        <f t="shared" si="45"/>
        <v>4.6630905447767948E-2</v>
      </c>
      <c r="X41" s="84">
        <f t="shared" si="11"/>
        <v>4.7662440570523178E-2</v>
      </c>
      <c r="Y41" s="84">
        <f t="shared" si="11"/>
        <v>4.7662440570523178E-2</v>
      </c>
      <c r="Z41" s="84">
        <f t="shared" si="11"/>
        <v>4.7662440570523164E-2</v>
      </c>
      <c r="AA41" s="84">
        <f t="shared" si="11"/>
        <v>4.7662440570522858E-2</v>
      </c>
      <c r="AB41" s="84">
        <f t="shared" si="11"/>
        <v>4.7662440570522976E-2</v>
      </c>
      <c r="AC41" s="84">
        <f t="shared" si="11"/>
        <v>4.766244057052315E-2</v>
      </c>
      <c r="AD41" s="84">
        <f t="shared" si="11"/>
        <v>4.7662440570523143E-2</v>
      </c>
    </row>
    <row r="42" spans="1:30" ht="15" thickTop="1">
      <c r="A42" t="s">
        <v>270</v>
      </c>
    </row>
  </sheetData>
  <mergeCells count="6">
    <mergeCell ref="X3:AD3"/>
    <mergeCell ref="A3:A4"/>
    <mergeCell ref="B3:H3"/>
    <mergeCell ref="I3:O3"/>
    <mergeCell ref="P3:P4"/>
    <mergeCell ref="Q3:W3"/>
  </mergeCells>
  <hyperlinks>
    <hyperlink ref="N1" location="Índice!A1" display="Volver al índice" xr:uid="{31C22AE5-580A-4E47-8F0D-D6E55E25AD69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4EA15-5108-40D3-B75E-831527D4DE05}">
  <dimension ref="O1"/>
  <sheetViews>
    <sheetView workbookViewId="0"/>
  </sheetViews>
  <sheetFormatPr defaultColWidth="11.42578125" defaultRowHeight="14.45"/>
  <cols>
    <col min="15" max="15" width="13.42578125" bestFit="1" customWidth="1"/>
  </cols>
  <sheetData>
    <row r="1" spans="15:15">
      <c r="O1" s="52" t="s">
        <v>61</v>
      </c>
    </row>
  </sheetData>
  <hyperlinks>
    <hyperlink ref="O1" location="Índice!A1" display="Volver al índice" xr:uid="{B5AB9912-55C4-40AF-9BDA-6EC02AD7C07E}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A4F6-43E1-45AF-A039-E8697DD70C05}">
  <sheetPr>
    <tabColor rgb="FF40A682"/>
  </sheetPr>
  <dimension ref="A1:Y41"/>
  <sheetViews>
    <sheetView workbookViewId="0"/>
  </sheetViews>
  <sheetFormatPr defaultColWidth="11.42578125" defaultRowHeight="14.45"/>
  <cols>
    <col min="1" max="1" width="11.42578125" style="78"/>
    <col min="2" max="2" width="20.85546875" style="78" customWidth="1"/>
    <col min="3" max="3" width="16.28515625" style="78" customWidth="1"/>
    <col min="4" max="7" width="11.42578125" style="78"/>
    <col min="8" max="8" width="13" style="78" customWidth="1"/>
    <col min="9" max="12" width="11.42578125" style="78"/>
    <col min="13" max="13" width="13.42578125" style="78" bestFit="1" customWidth="1"/>
    <col min="14" max="14" width="11.42578125" style="78"/>
    <col min="15" max="15" width="13.85546875" style="78" customWidth="1"/>
    <col min="16" max="21" width="11.42578125" style="78"/>
    <col min="22" max="22" width="14.85546875" style="78" customWidth="1"/>
    <col min="23" max="16384" width="11.42578125" style="78"/>
  </cols>
  <sheetData>
    <row r="1" spans="1:25" ht="21">
      <c r="A1" s="76" t="s">
        <v>271</v>
      </c>
      <c r="M1" s="52" t="s">
        <v>61</v>
      </c>
    </row>
    <row r="2" spans="1:25" ht="15.95" thickBot="1">
      <c r="A2" s="114" t="s">
        <v>272</v>
      </c>
    </row>
    <row r="3" spans="1:25" ht="15" thickTop="1">
      <c r="A3" s="244" t="s">
        <v>63</v>
      </c>
      <c r="B3" s="252" t="s">
        <v>273</v>
      </c>
      <c r="C3" s="252" t="s">
        <v>274</v>
      </c>
      <c r="D3" s="251" t="s">
        <v>275</v>
      </c>
      <c r="E3" s="251"/>
      <c r="F3" s="251"/>
      <c r="G3" s="251"/>
      <c r="H3" s="251"/>
      <c r="I3" s="251"/>
      <c r="J3" s="251"/>
      <c r="K3" s="251" t="s">
        <v>276</v>
      </c>
      <c r="L3" s="251"/>
      <c r="M3" s="251"/>
      <c r="N3" s="251"/>
      <c r="O3" s="251"/>
      <c r="P3" s="251"/>
      <c r="Q3" s="251"/>
      <c r="R3" s="251" t="s">
        <v>277</v>
      </c>
      <c r="S3" s="251"/>
      <c r="T3" s="251"/>
      <c r="U3" s="251"/>
      <c r="V3" s="251"/>
      <c r="W3" s="251"/>
      <c r="X3" s="251"/>
    </row>
    <row r="4" spans="1:25" ht="43.5">
      <c r="A4" s="245"/>
      <c r="B4" s="253"/>
      <c r="C4" s="253"/>
      <c r="D4" s="155" t="s">
        <v>266</v>
      </c>
      <c r="E4" s="155" t="s">
        <v>119</v>
      </c>
      <c r="F4" s="155" t="s">
        <v>152</v>
      </c>
      <c r="G4" s="155" t="s">
        <v>267</v>
      </c>
      <c r="H4" s="155" t="s">
        <v>176</v>
      </c>
      <c r="I4" s="156" t="s">
        <v>268</v>
      </c>
      <c r="J4" s="156" t="s">
        <v>269</v>
      </c>
      <c r="K4" s="155" t="s">
        <v>266</v>
      </c>
      <c r="L4" s="155" t="s">
        <v>119</v>
      </c>
      <c r="M4" s="155" t="s">
        <v>152</v>
      </c>
      <c r="N4" s="155" t="s">
        <v>267</v>
      </c>
      <c r="O4" s="155" t="s">
        <v>176</v>
      </c>
      <c r="P4" s="156" t="s">
        <v>268</v>
      </c>
      <c r="Q4" s="156" t="s">
        <v>269</v>
      </c>
      <c r="R4" s="155" t="s">
        <v>266</v>
      </c>
      <c r="S4" s="155" t="s">
        <v>119</v>
      </c>
      <c r="T4" s="155" t="s">
        <v>152</v>
      </c>
      <c r="U4" s="155" t="s">
        <v>267</v>
      </c>
      <c r="V4" s="155" t="s">
        <v>176</v>
      </c>
      <c r="W4" s="156" t="s">
        <v>268</v>
      </c>
      <c r="X4" s="156" t="s">
        <v>269</v>
      </c>
    </row>
    <row r="5" spans="1:25">
      <c r="A5" s="149">
        <v>1979</v>
      </c>
      <c r="B5" s="150">
        <v>102.59735999999997</v>
      </c>
      <c r="C5" s="150">
        <v>70.465679999999992</v>
      </c>
      <c r="D5" s="151">
        <v>108</v>
      </c>
      <c r="E5" s="151">
        <v>108</v>
      </c>
      <c r="F5" s="151">
        <v>108</v>
      </c>
      <c r="G5" s="151">
        <v>108</v>
      </c>
      <c r="H5" s="151">
        <v>62.4</v>
      </c>
      <c r="I5" s="151">
        <v>171</v>
      </c>
      <c r="J5" s="151">
        <v>108</v>
      </c>
      <c r="K5" s="152">
        <f>D5/$B5</f>
        <v>1.0526586649013194</v>
      </c>
      <c r="L5" s="152">
        <f>E5/$B5</f>
        <v>1.0526586649013194</v>
      </c>
      <c r="M5" s="152">
        <f>F5/$B5</f>
        <v>1.0526586649013194</v>
      </c>
      <c r="N5" s="152">
        <f>G5/$B5</f>
        <v>1.0526586649013194</v>
      </c>
      <c r="O5" s="152">
        <f>H5/$C5</f>
        <v>0.8855374701556844</v>
      </c>
      <c r="P5" s="152">
        <f>I5/$C5</f>
        <v>2.4267132595612506</v>
      </c>
      <c r="Q5" s="152">
        <f>J5/$C5</f>
        <v>1.5326610060386845</v>
      </c>
      <c r="R5" s="153" t="s">
        <v>182</v>
      </c>
      <c r="S5" s="153" t="s">
        <v>182</v>
      </c>
      <c r="T5" s="153" t="s">
        <v>182</v>
      </c>
      <c r="U5" s="153" t="s">
        <v>182</v>
      </c>
      <c r="V5" s="153" t="s">
        <v>182</v>
      </c>
      <c r="W5" s="153" t="s">
        <v>182</v>
      </c>
      <c r="X5" s="153" t="s">
        <v>182</v>
      </c>
      <c r="Y5" s="78">
        <v>1</v>
      </c>
    </row>
    <row r="6" spans="1:25">
      <c r="A6" s="149">
        <v>1980</v>
      </c>
      <c r="B6" s="150">
        <v>104.61898285714283</v>
      </c>
      <c r="C6" s="150">
        <v>81.124354285714304</v>
      </c>
      <c r="D6" s="151">
        <v>132</v>
      </c>
      <c r="E6" s="151">
        <v>132</v>
      </c>
      <c r="F6" s="151">
        <v>132</v>
      </c>
      <c r="G6" s="151">
        <v>132</v>
      </c>
      <c r="H6" s="151">
        <v>62.4</v>
      </c>
      <c r="I6" s="151">
        <v>171</v>
      </c>
      <c r="J6" s="151">
        <v>138</v>
      </c>
      <c r="K6" s="152">
        <f t="shared" ref="K6:N39" si="0">D6/$B6</f>
        <v>1.2617213090309427</v>
      </c>
      <c r="L6" s="152">
        <f t="shared" si="0"/>
        <v>1.2617213090309427</v>
      </c>
      <c r="M6" s="152">
        <f>F6/$B6</f>
        <v>1.2617213090309427</v>
      </c>
      <c r="N6" s="152">
        <f t="shared" si="0"/>
        <v>1.2617213090309427</v>
      </c>
      <c r="O6" s="152">
        <f t="shared" ref="O6:Q39" si="1">H6/$C6</f>
        <v>0.7691894813761051</v>
      </c>
      <c r="P6" s="152">
        <f t="shared" si="1"/>
        <v>2.1078750210787498</v>
      </c>
      <c r="Q6" s="152">
        <f t="shared" si="1"/>
        <v>1.7010921222740787</v>
      </c>
      <c r="R6" s="148">
        <f>(K6-K5)/K5</f>
        <v>0.19860440150295222</v>
      </c>
      <c r="S6" s="148">
        <f t="shared" ref="S6:X21" si="2">(L6-L5)/L5</f>
        <v>0.19860440150295222</v>
      </c>
      <c r="T6" s="148">
        <f t="shared" si="2"/>
        <v>0.19860440150295222</v>
      </c>
      <c r="U6" s="148">
        <f t="shared" si="2"/>
        <v>0.19860440150295222</v>
      </c>
      <c r="V6" s="148">
        <f t="shared" si="2"/>
        <v>-0.13138686131386898</v>
      </c>
      <c r="W6" s="148">
        <f t="shared" si="2"/>
        <v>-0.13138686131386892</v>
      </c>
      <c r="X6" s="148">
        <f t="shared" si="2"/>
        <v>0.10989456609894528</v>
      </c>
      <c r="Y6" s="78">
        <v>1</v>
      </c>
    </row>
    <row r="7" spans="1:25">
      <c r="A7" s="149">
        <v>1981</v>
      </c>
      <c r="B7" s="150">
        <v>113.71628571428566</v>
      </c>
      <c r="C7" s="150">
        <v>83.49294857142857</v>
      </c>
      <c r="D7" s="151">
        <v>132</v>
      </c>
      <c r="E7" s="151">
        <v>132</v>
      </c>
      <c r="F7" s="151">
        <v>132</v>
      </c>
      <c r="G7" s="151">
        <v>132</v>
      </c>
      <c r="H7" s="151">
        <v>62.4</v>
      </c>
      <c r="I7" s="151">
        <v>171</v>
      </c>
      <c r="J7" s="151">
        <v>138</v>
      </c>
      <c r="K7" s="152">
        <f t="shared" si="0"/>
        <v>1.1607836043084674</v>
      </c>
      <c r="L7" s="152">
        <f t="shared" si="0"/>
        <v>1.1607836043084674</v>
      </c>
      <c r="M7" s="152">
        <f t="shared" si="0"/>
        <v>1.1607836043084674</v>
      </c>
      <c r="N7" s="152">
        <f t="shared" si="0"/>
        <v>1.1607836043084674</v>
      </c>
      <c r="O7" s="152">
        <f t="shared" si="1"/>
        <v>0.74736850318103853</v>
      </c>
      <c r="P7" s="152">
        <f t="shared" si="1"/>
        <v>2.0480771481403459</v>
      </c>
      <c r="Q7" s="152">
        <f t="shared" si="1"/>
        <v>1.6528341897272967</v>
      </c>
      <c r="R7" s="148">
        <f t="shared" ref="R7:X39" si="3">(K7-K6)/K6</f>
        <v>-7.9999999999999918E-2</v>
      </c>
      <c r="S7" s="148">
        <f t="shared" si="2"/>
        <v>-7.9999999999999918E-2</v>
      </c>
      <c r="T7" s="148">
        <f t="shared" si="2"/>
        <v>-7.9999999999999918E-2</v>
      </c>
      <c r="U7" s="148">
        <f t="shared" si="2"/>
        <v>-7.9999999999999918E-2</v>
      </c>
      <c r="V7" s="148">
        <f t="shared" si="2"/>
        <v>-2.8368794326240815E-2</v>
      </c>
      <c r="W7" s="148">
        <f t="shared" si="2"/>
        <v>-2.8368794326240961E-2</v>
      </c>
      <c r="X7" s="148">
        <f t="shared" si="2"/>
        <v>-2.8368794326240922E-2</v>
      </c>
      <c r="Y7" s="78">
        <v>1</v>
      </c>
    </row>
    <row r="8" spans="1:25">
      <c r="A8" s="149">
        <v>1982</v>
      </c>
      <c r="B8" s="150">
        <v>122.81358857142853</v>
      </c>
      <c r="C8" s="150">
        <v>90.598731428571455</v>
      </c>
      <c r="D8" s="151">
        <v>132</v>
      </c>
      <c r="E8" s="151">
        <v>132</v>
      </c>
      <c r="F8" s="151">
        <v>132</v>
      </c>
      <c r="G8" s="151">
        <v>132</v>
      </c>
      <c r="H8" s="151">
        <v>62.4</v>
      </c>
      <c r="I8" s="151">
        <v>171</v>
      </c>
      <c r="J8" s="151">
        <v>138</v>
      </c>
      <c r="K8" s="152">
        <f t="shared" si="0"/>
        <v>1.0747996336189514</v>
      </c>
      <c r="L8" s="152">
        <f t="shared" si="0"/>
        <v>1.0747996336189514</v>
      </c>
      <c r="M8" s="152">
        <f t="shared" si="0"/>
        <v>1.0747996336189514</v>
      </c>
      <c r="N8" s="152">
        <f t="shared" si="0"/>
        <v>1.0747996336189514</v>
      </c>
      <c r="O8" s="152">
        <f t="shared" si="1"/>
        <v>0.68875136567664308</v>
      </c>
      <c r="P8" s="152">
        <f t="shared" si="1"/>
        <v>1.8874436463254163</v>
      </c>
      <c r="Q8" s="152">
        <f t="shared" si="1"/>
        <v>1.5232001356310376</v>
      </c>
      <c r="R8" s="148">
        <f t="shared" si="3"/>
        <v>-7.4074074074074001E-2</v>
      </c>
      <c r="S8" s="148">
        <f t="shared" si="2"/>
        <v>-7.4074074074074001E-2</v>
      </c>
      <c r="T8" s="148">
        <f t="shared" si="2"/>
        <v>-7.4074074074074001E-2</v>
      </c>
      <c r="U8" s="148">
        <f t="shared" si="2"/>
        <v>-7.4074074074074001E-2</v>
      </c>
      <c r="V8" s="148">
        <f t="shared" si="2"/>
        <v>-7.8431372549019981E-2</v>
      </c>
      <c r="W8" s="148">
        <f t="shared" si="2"/>
        <v>-7.843137254901987E-2</v>
      </c>
      <c r="X8" s="148">
        <f t="shared" si="2"/>
        <v>-7.8431372549019912E-2</v>
      </c>
      <c r="Y8" s="78">
        <v>1</v>
      </c>
    </row>
    <row r="9" spans="1:25">
      <c r="A9" s="149">
        <v>1983</v>
      </c>
      <c r="B9" s="150">
        <v>120.30899762805761</v>
      </c>
      <c r="C9" s="150">
        <v>89.653210323725389</v>
      </c>
      <c r="D9" s="151">
        <v>115.52154476809926</v>
      </c>
      <c r="E9" s="151">
        <v>115.52154476809926</v>
      </c>
      <c r="F9" s="151">
        <v>115.52154476809926</v>
      </c>
      <c r="G9" s="151">
        <v>115.52154476809926</v>
      </c>
      <c r="H9" s="151">
        <v>54.610184799465102</v>
      </c>
      <c r="I9" s="151">
        <v>149.65291026776495</v>
      </c>
      <c r="J9" s="151">
        <v>120.77252407574014</v>
      </c>
      <c r="K9" s="152">
        <f t="shared" si="0"/>
        <v>0.96020702562281302</v>
      </c>
      <c r="L9" s="152">
        <f t="shared" si="0"/>
        <v>0.96020702562281302</v>
      </c>
      <c r="M9" s="152">
        <f t="shared" si="0"/>
        <v>0.96020702562281302</v>
      </c>
      <c r="N9" s="152">
        <f t="shared" si="0"/>
        <v>0.96020702562281302</v>
      </c>
      <c r="O9" s="152">
        <f t="shared" si="1"/>
        <v>0.60912693033830301</v>
      </c>
      <c r="P9" s="152">
        <f t="shared" si="1"/>
        <v>1.669242068715542</v>
      </c>
      <c r="Q9" s="152">
        <f t="shared" si="1"/>
        <v>1.3471076344020163</v>
      </c>
      <c r="R9" s="148">
        <f t="shared" si="3"/>
        <v>-0.10661764705882368</v>
      </c>
      <c r="S9" s="148">
        <f t="shared" si="2"/>
        <v>-0.10661764705882368</v>
      </c>
      <c r="T9" s="148">
        <f t="shared" si="2"/>
        <v>-0.10661764705882368</v>
      </c>
      <c r="U9" s="148">
        <f t="shared" si="2"/>
        <v>-0.10661764705882368</v>
      </c>
      <c r="V9" s="148">
        <f t="shared" si="2"/>
        <v>-0.11560693641618473</v>
      </c>
      <c r="W9" s="148">
        <f t="shared" si="2"/>
        <v>-0.11560693641618472</v>
      </c>
      <c r="X9" s="148">
        <f t="shared" si="2"/>
        <v>-0.11560693641618472</v>
      </c>
      <c r="Y9" s="78">
        <v>1</v>
      </c>
    </row>
    <row r="10" spans="1:25">
      <c r="A10" s="149">
        <v>1984</v>
      </c>
      <c r="B10" s="150">
        <v>135.88861778826495</v>
      </c>
      <c r="C10" s="150">
        <v>103.74407308119491</v>
      </c>
      <c r="D10" s="151">
        <v>135.3025051779228</v>
      </c>
      <c r="E10" s="151">
        <v>135.3025051779228</v>
      </c>
      <c r="F10" s="151">
        <v>135.3025051779228</v>
      </c>
      <c r="G10" s="151">
        <v>135.3025051779228</v>
      </c>
      <c r="H10" s="151">
        <v>54.121002071169123</v>
      </c>
      <c r="I10" s="151">
        <v>148.31236144503077</v>
      </c>
      <c r="J10" s="151">
        <v>119.69067765739325</v>
      </c>
      <c r="K10" s="152">
        <f t="shared" si="0"/>
        <v>0.99568681601239473</v>
      </c>
      <c r="L10" s="152">
        <f t="shared" si="0"/>
        <v>0.99568681601239473</v>
      </c>
      <c r="M10" s="152">
        <f t="shared" si="0"/>
        <v>0.99568681601239473</v>
      </c>
      <c r="N10" s="152">
        <f t="shared" si="0"/>
        <v>0.99568681601239473</v>
      </c>
      <c r="O10" s="152">
        <f t="shared" si="1"/>
        <v>0.52167801459666541</v>
      </c>
      <c r="P10" s="152">
        <f t="shared" si="1"/>
        <v>1.4295984053850928</v>
      </c>
      <c r="Q10" s="152">
        <f t="shared" si="1"/>
        <v>1.1537109938195484</v>
      </c>
      <c r="R10" s="148">
        <f t="shared" si="3"/>
        <v>3.6950146627565739E-2</v>
      </c>
      <c r="S10" s="148">
        <f t="shared" si="2"/>
        <v>3.6950146627565739E-2</v>
      </c>
      <c r="T10" s="148">
        <f t="shared" si="2"/>
        <v>3.6950146627565739E-2</v>
      </c>
      <c r="U10" s="148">
        <f t="shared" si="2"/>
        <v>3.6950146627565739E-2</v>
      </c>
      <c r="V10" s="148">
        <f t="shared" si="2"/>
        <v>-0.14356435643564364</v>
      </c>
      <c r="W10" s="148">
        <f t="shared" si="2"/>
        <v>-0.14356435643564366</v>
      </c>
      <c r="X10" s="148">
        <f t="shared" si="2"/>
        <v>-0.14356435643564369</v>
      </c>
      <c r="Y10" s="78">
        <v>1</v>
      </c>
    </row>
    <row r="11" spans="1:25">
      <c r="A11" s="149">
        <v>1985</v>
      </c>
      <c r="B11" s="150">
        <v>121.22149102857317</v>
      </c>
      <c r="C11" s="150">
        <v>91.362239015497494</v>
      </c>
      <c r="D11" s="151">
        <v>109.40520039385872</v>
      </c>
      <c r="E11" s="151">
        <v>109.40520039385872</v>
      </c>
      <c r="F11" s="151">
        <v>109.40520039385872</v>
      </c>
      <c r="G11" s="151">
        <v>109.40520039385872</v>
      </c>
      <c r="H11" s="151">
        <v>43.762080157543487</v>
      </c>
      <c r="I11" s="151">
        <v>119.92493120096053</v>
      </c>
      <c r="J11" s="151">
        <v>96.781523425336559</v>
      </c>
      <c r="K11" s="152">
        <f t="shared" si="0"/>
        <v>0.90252313732117662</v>
      </c>
      <c r="L11" s="152">
        <f t="shared" si="0"/>
        <v>0.90252313732117662</v>
      </c>
      <c r="M11" s="152">
        <f t="shared" si="0"/>
        <v>0.90252313732117662</v>
      </c>
      <c r="N11" s="152">
        <f t="shared" si="0"/>
        <v>0.90252313732117662</v>
      </c>
      <c r="O11" s="152">
        <f t="shared" si="1"/>
        <v>0.47899526794784725</v>
      </c>
      <c r="P11" s="152">
        <f t="shared" si="1"/>
        <v>1.3126312631263124</v>
      </c>
      <c r="Q11" s="152">
        <f t="shared" si="1"/>
        <v>1.0593164579615852</v>
      </c>
      <c r="R11" s="148">
        <f t="shared" si="3"/>
        <v>-9.3567251461988188E-2</v>
      </c>
      <c r="S11" s="148">
        <f t="shared" si="2"/>
        <v>-9.3567251461988188E-2</v>
      </c>
      <c r="T11" s="148">
        <f t="shared" si="2"/>
        <v>-9.3567251461988188E-2</v>
      </c>
      <c r="U11" s="148">
        <f t="shared" si="2"/>
        <v>-9.3567251461988188E-2</v>
      </c>
      <c r="V11" s="148">
        <f t="shared" si="2"/>
        <v>-8.181818181818197E-2</v>
      </c>
      <c r="W11" s="148">
        <f t="shared" si="2"/>
        <v>-8.1818181818181845E-2</v>
      </c>
      <c r="X11" s="148">
        <f t="shared" si="2"/>
        <v>-8.1818181818181943E-2</v>
      </c>
      <c r="Y11" s="78">
        <v>1</v>
      </c>
    </row>
    <row r="12" spans="1:25">
      <c r="A12" s="149">
        <v>1986</v>
      </c>
      <c r="B12" s="150">
        <v>97.290599999999984</v>
      </c>
      <c r="C12" s="150">
        <v>69.281382857142859</v>
      </c>
      <c r="D12" s="151">
        <v>90</v>
      </c>
      <c r="E12" s="151">
        <v>90</v>
      </c>
      <c r="F12" s="151">
        <v>90</v>
      </c>
      <c r="G12" s="151">
        <v>90</v>
      </c>
      <c r="H12" s="151">
        <v>48</v>
      </c>
      <c r="I12" s="151">
        <v>85.5</v>
      </c>
      <c r="J12" s="151">
        <v>69</v>
      </c>
      <c r="K12" s="152">
        <f t="shared" si="0"/>
        <v>0.92506367521631083</v>
      </c>
      <c r="L12" s="152">
        <f t="shared" si="0"/>
        <v>0.92506367521631083</v>
      </c>
      <c r="M12" s="152">
        <f t="shared" si="0"/>
        <v>0.92506367521631083</v>
      </c>
      <c r="N12" s="152">
        <f t="shared" si="0"/>
        <v>0.92506367521631083</v>
      </c>
      <c r="O12" s="152">
        <f t="shared" si="1"/>
        <v>0.69282681754455244</v>
      </c>
      <c r="P12" s="152">
        <f t="shared" si="1"/>
        <v>1.234097768751234</v>
      </c>
      <c r="Q12" s="152">
        <f t="shared" si="1"/>
        <v>0.99593855022029421</v>
      </c>
      <c r="R12" s="148">
        <f t="shared" si="3"/>
        <v>2.4975024975024903E-2</v>
      </c>
      <c r="S12" s="148">
        <f t="shared" si="2"/>
        <v>2.4975024975024903E-2</v>
      </c>
      <c r="T12" s="148">
        <f t="shared" si="2"/>
        <v>2.4975024975024903E-2</v>
      </c>
      <c r="U12" s="148">
        <f t="shared" si="2"/>
        <v>2.4975024975024903E-2</v>
      </c>
      <c r="V12" s="148">
        <f t="shared" si="2"/>
        <v>0.44641683103221608</v>
      </c>
      <c r="W12" s="148">
        <f t="shared" si="2"/>
        <v>-5.9829059829059734E-2</v>
      </c>
      <c r="X12" s="148">
        <f t="shared" si="2"/>
        <v>-5.9829059829059464E-2</v>
      </c>
      <c r="Y12" s="78">
        <v>1</v>
      </c>
    </row>
    <row r="13" spans="1:25">
      <c r="A13" s="149">
        <v>1987</v>
      </c>
      <c r="B13" s="150">
        <v>109.92574285714281</v>
      </c>
      <c r="C13" s="150">
        <v>79.051834285714278</v>
      </c>
      <c r="D13" s="151">
        <v>90</v>
      </c>
      <c r="E13" s="151">
        <v>90</v>
      </c>
      <c r="F13" s="151">
        <v>90</v>
      </c>
      <c r="G13" s="151">
        <v>90</v>
      </c>
      <c r="H13" s="151">
        <v>48</v>
      </c>
      <c r="I13" s="151">
        <v>85.5</v>
      </c>
      <c r="J13" s="151">
        <v>69</v>
      </c>
      <c r="K13" s="152">
        <f t="shared" si="0"/>
        <v>0.81873451714547074</v>
      </c>
      <c r="L13" s="152">
        <f t="shared" si="0"/>
        <v>0.81873451714547074</v>
      </c>
      <c r="M13" s="152">
        <f t="shared" si="0"/>
        <v>0.81873451714547074</v>
      </c>
      <c r="N13" s="152">
        <f t="shared" si="0"/>
        <v>0.81873451714547074</v>
      </c>
      <c r="O13" s="152">
        <f t="shared" si="1"/>
        <v>0.6071965367244393</v>
      </c>
      <c r="P13" s="152">
        <f t="shared" si="1"/>
        <v>1.0815688310404075</v>
      </c>
      <c r="Q13" s="152">
        <f t="shared" si="1"/>
        <v>0.87284502154138155</v>
      </c>
      <c r="R13" s="148">
        <f t="shared" si="3"/>
        <v>-0.11494252873563193</v>
      </c>
      <c r="S13" s="148">
        <f t="shared" si="2"/>
        <v>-0.11494252873563193</v>
      </c>
      <c r="T13" s="148">
        <f t="shared" si="2"/>
        <v>-0.11494252873563193</v>
      </c>
      <c r="U13" s="148">
        <f t="shared" si="2"/>
        <v>-0.11494252873563193</v>
      </c>
      <c r="V13" s="148">
        <f t="shared" si="2"/>
        <v>-0.12359550561797741</v>
      </c>
      <c r="W13" s="148">
        <f t="shared" si="2"/>
        <v>-0.12359550561797741</v>
      </c>
      <c r="X13" s="148">
        <f t="shared" si="2"/>
        <v>-0.12359550561797741</v>
      </c>
      <c r="Y13" s="78">
        <v>1</v>
      </c>
    </row>
    <row r="14" spans="1:25">
      <c r="A14" s="149">
        <v>1988</v>
      </c>
      <c r="B14" s="150">
        <v>117.8885864324384</v>
      </c>
      <c r="C14" s="150">
        <v>85.694609438775515</v>
      </c>
      <c r="D14" s="151">
        <v>108</v>
      </c>
      <c r="E14" s="151">
        <v>108</v>
      </c>
      <c r="F14" s="151">
        <v>108</v>
      </c>
      <c r="G14" s="151">
        <v>108</v>
      </c>
      <c r="H14" s="151">
        <v>60</v>
      </c>
      <c r="I14" s="151">
        <v>97.5</v>
      </c>
      <c r="J14" s="151">
        <v>81</v>
      </c>
      <c r="K14" s="152">
        <f t="shared" si="0"/>
        <v>0.91611922127757872</v>
      </c>
      <c r="L14" s="152">
        <f t="shared" si="0"/>
        <v>0.91611922127757872</v>
      </c>
      <c r="M14" s="152">
        <f t="shared" si="0"/>
        <v>0.91611922127757872</v>
      </c>
      <c r="N14" s="152">
        <f t="shared" si="0"/>
        <v>0.91611922127757872</v>
      </c>
      <c r="O14" s="152">
        <f t="shared" si="1"/>
        <v>0.70016072647914895</v>
      </c>
      <c r="P14" s="152">
        <f t="shared" si="1"/>
        <v>1.137761180528617</v>
      </c>
      <c r="Q14" s="152">
        <f t="shared" si="1"/>
        <v>0.94521698074685112</v>
      </c>
      <c r="R14" s="148">
        <f t="shared" si="3"/>
        <v>0.11894539938494483</v>
      </c>
      <c r="S14" s="148">
        <f t="shared" si="2"/>
        <v>0.11894539938494483</v>
      </c>
      <c r="T14" s="148">
        <f t="shared" si="2"/>
        <v>0.11894539938494483</v>
      </c>
      <c r="U14" s="148">
        <f t="shared" si="2"/>
        <v>0.11894539938494483</v>
      </c>
      <c r="V14" s="148">
        <f t="shared" si="2"/>
        <v>0.15310395256239595</v>
      </c>
      <c r="W14" s="148">
        <f t="shared" si="2"/>
        <v>5.1954483039378704E-2</v>
      </c>
      <c r="X14" s="148">
        <f t="shared" si="2"/>
        <v>8.2915016319467447E-2</v>
      </c>
      <c r="Y14" s="78">
        <v>1</v>
      </c>
    </row>
    <row r="15" spans="1:25">
      <c r="A15" s="149">
        <v>1989</v>
      </c>
      <c r="B15" s="150">
        <v>115.73067615851444</v>
      </c>
      <c r="C15" s="150">
        <v>83.648830023080677</v>
      </c>
      <c r="D15" s="151">
        <v>96.428571428571431</v>
      </c>
      <c r="E15" s="151">
        <v>96.428571428571431</v>
      </c>
      <c r="F15" s="151">
        <v>96.428571428571431</v>
      </c>
      <c r="G15" s="151">
        <v>96.428571428571431</v>
      </c>
      <c r="H15" s="151">
        <v>53.571428571428577</v>
      </c>
      <c r="I15" s="151">
        <v>87.053571428571431</v>
      </c>
      <c r="J15" s="151">
        <v>72.321428571428569</v>
      </c>
      <c r="K15" s="152">
        <f t="shared" si="0"/>
        <v>0.83321531187197739</v>
      </c>
      <c r="L15" s="152">
        <f t="shared" si="0"/>
        <v>0.83321531187197739</v>
      </c>
      <c r="M15" s="152">
        <f t="shared" si="0"/>
        <v>0.83321531187197739</v>
      </c>
      <c r="N15" s="152">
        <f t="shared" si="0"/>
        <v>0.83321531187197739</v>
      </c>
      <c r="O15" s="152">
        <f t="shared" si="1"/>
        <v>0.64043249088656662</v>
      </c>
      <c r="P15" s="152">
        <f t="shared" si="1"/>
        <v>1.0407027976906706</v>
      </c>
      <c r="Q15" s="152">
        <f t="shared" si="1"/>
        <v>0.86458386269686482</v>
      </c>
      <c r="R15" s="148">
        <f t="shared" si="3"/>
        <v>-9.0494673051382174E-2</v>
      </c>
      <c r="S15" s="148">
        <f t="shared" si="2"/>
        <v>-9.0494673051382174E-2</v>
      </c>
      <c r="T15" s="148">
        <f t="shared" si="2"/>
        <v>-9.0494673051382174E-2</v>
      </c>
      <c r="U15" s="148">
        <f t="shared" si="2"/>
        <v>-9.0494673051382174E-2</v>
      </c>
      <c r="V15" s="148">
        <f t="shared" si="2"/>
        <v>-8.5306463692891896E-2</v>
      </c>
      <c r="W15" s="148">
        <f t="shared" si="2"/>
        <v>-8.5306463692891923E-2</v>
      </c>
      <c r="X15" s="148">
        <f t="shared" si="2"/>
        <v>-8.5306463692892048E-2</v>
      </c>
      <c r="Y15" s="78">
        <v>1</v>
      </c>
    </row>
    <row r="16" spans="1:25">
      <c r="A16" s="149">
        <v>1990</v>
      </c>
      <c r="B16" s="150">
        <v>95.418464112717984</v>
      </c>
      <c r="C16" s="150">
        <v>68.110694090136064</v>
      </c>
      <c r="D16" s="151">
        <v>82.89473684210526</v>
      </c>
      <c r="E16" s="151">
        <v>82.89473684210526</v>
      </c>
      <c r="F16" s="151">
        <v>82.89473684210526</v>
      </c>
      <c r="G16" s="151">
        <v>82.89473684210526</v>
      </c>
      <c r="H16" s="151">
        <v>45.394736842105267</v>
      </c>
      <c r="I16" s="151">
        <v>76.973684210526315</v>
      </c>
      <c r="J16" s="151">
        <v>63.947368421052637</v>
      </c>
      <c r="K16" s="152">
        <f t="shared" si="0"/>
        <v>0.86874943558284035</v>
      </c>
      <c r="L16" s="152">
        <f t="shared" si="0"/>
        <v>0.86874943558284035</v>
      </c>
      <c r="M16" s="152">
        <f t="shared" si="0"/>
        <v>0.86874943558284035</v>
      </c>
      <c r="N16" s="152">
        <f t="shared" si="0"/>
        <v>0.86874943558284035</v>
      </c>
      <c r="O16" s="152">
        <f t="shared" si="1"/>
        <v>0.66648471944847543</v>
      </c>
      <c r="P16" s="152">
        <f t="shared" si="1"/>
        <v>1.1301262634126321</v>
      </c>
      <c r="Q16" s="152">
        <f t="shared" si="1"/>
        <v>0.93887412652741753</v>
      </c>
      <c r="R16" s="148">
        <f t="shared" si="3"/>
        <v>4.2646988364902647E-2</v>
      </c>
      <c r="S16" s="148">
        <f t="shared" si="2"/>
        <v>4.2646988364902647E-2</v>
      </c>
      <c r="T16" s="148">
        <f t="shared" si="2"/>
        <v>4.2646988364902647E-2</v>
      </c>
      <c r="U16" s="148">
        <f t="shared" si="2"/>
        <v>4.2646988364902647E-2</v>
      </c>
      <c r="V16" s="148">
        <f t="shared" si="2"/>
        <v>4.0679117522354404E-2</v>
      </c>
      <c r="W16" s="148">
        <f t="shared" si="2"/>
        <v>8.5926035675500237E-2</v>
      </c>
      <c r="X16" s="148">
        <f t="shared" si="2"/>
        <v>8.5926035675500348E-2</v>
      </c>
      <c r="Y16" s="78">
        <v>1</v>
      </c>
    </row>
    <row r="17" spans="1:25">
      <c r="A17" s="149">
        <v>1991</v>
      </c>
      <c r="B17" s="150">
        <v>107.27537478119969</v>
      </c>
      <c r="C17" s="150">
        <v>76.148216406263288</v>
      </c>
      <c r="D17" s="151">
        <v>87.905236907730682</v>
      </c>
      <c r="E17" s="151">
        <v>87.905236907730682</v>
      </c>
      <c r="F17" s="151">
        <v>87.905236907730682</v>
      </c>
      <c r="G17" s="151">
        <v>87.905236907730682</v>
      </c>
      <c r="H17" s="151">
        <v>48.628428927680801</v>
      </c>
      <c r="I17" s="151">
        <v>72.942643391521202</v>
      </c>
      <c r="J17" s="151">
        <v>60.598503740648383</v>
      </c>
      <c r="K17" s="152">
        <f t="shared" si="0"/>
        <v>0.81943537449319936</v>
      </c>
      <c r="L17" s="152">
        <f t="shared" si="0"/>
        <v>0.81943537449319936</v>
      </c>
      <c r="M17" s="152">
        <f t="shared" si="0"/>
        <v>0.81943537449319936</v>
      </c>
      <c r="N17" s="152">
        <f t="shared" si="0"/>
        <v>0.81943537449319936</v>
      </c>
      <c r="O17" s="152">
        <f t="shared" si="1"/>
        <v>0.63860233663570154</v>
      </c>
      <c r="P17" s="152">
        <f t="shared" si="1"/>
        <v>0.95790350495355236</v>
      </c>
      <c r="Q17" s="152">
        <f t="shared" si="1"/>
        <v>0.79579675796141269</v>
      </c>
      <c r="R17" s="148">
        <f t="shared" si="3"/>
        <v>-5.6764423744985096E-2</v>
      </c>
      <c r="S17" s="148">
        <f t="shared" si="2"/>
        <v>-5.6764423744985096E-2</v>
      </c>
      <c r="T17" s="148">
        <f t="shared" si="2"/>
        <v>-5.6764423744985096E-2</v>
      </c>
      <c r="U17" s="148">
        <f t="shared" si="2"/>
        <v>-5.6764423744985096E-2</v>
      </c>
      <c r="V17" s="148">
        <f t="shared" si="2"/>
        <v>-4.1834991859748732E-2</v>
      </c>
      <c r="W17" s="148">
        <f t="shared" si="2"/>
        <v>-0.15239249279900835</v>
      </c>
      <c r="X17" s="148">
        <f t="shared" si="2"/>
        <v>-0.15239249279900846</v>
      </c>
      <c r="Y17" s="78">
        <v>1</v>
      </c>
    </row>
    <row r="18" spans="1:25">
      <c r="A18" s="149">
        <v>1992</v>
      </c>
      <c r="B18" s="150">
        <v>104.91637014649629</v>
      </c>
      <c r="C18" s="150">
        <v>73.882158959760744</v>
      </c>
      <c r="D18" s="151">
        <v>96.774193548387103</v>
      </c>
      <c r="E18" s="151">
        <v>96.774193548387103</v>
      </c>
      <c r="F18" s="151">
        <v>96.774193548387103</v>
      </c>
      <c r="G18" s="151">
        <v>96.774193548387103</v>
      </c>
      <c r="H18" s="151">
        <v>46.59498207885305</v>
      </c>
      <c r="I18" s="151">
        <v>69.892473118279582</v>
      </c>
      <c r="J18" s="151">
        <v>58.064516129032263</v>
      </c>
      <c r="K18" s="152">
        <f t="shared" si="0"/>
        <v>0.92239364946823699</v>
      </c>
      <c r="L18" s="152">
        <f t="shared" si="0"/>
        <v>0.92239364946823699</v>
      </c>
      <c r="M18" s="152">
        <f t="shared" si="0"/>
        <v>0.92239364946823699</v>
      </c>
      <c r="N18" s="152">
        <f t="shared" si="0"/>
        <v>0.92239364946823699</v>
      </c>
      <c r="O18" s="152">
        <f t="shared" si="1"/>
        <v>0.63066622219622182</v>
      </c>
      <c r="P18" s="152">
        <f t="shared" si="1"/>
        <v>0.94599933329433283</v>
      </c>
      <c r="Q18" s="152">
        <f t="shared" si="1"/>
        <v>0.78590713842913795</v>
      </c>
      <c r="R18" s="148">
        <f t="shared" si="3"/>
        <v>0.12564538727500602</v>
      </c>
      <c r="S18" s="148">
        <f t="shared" si="2"/>
        <v>0.12564538727500602</v>
      </c>
      <c r="T18" s="148">
        <f t="shared" si="2"/>
        <v>0.12564538727500602</v>
      </c>
      <c r="U18" s="148">
        <f t="shared" si="2"/>
        <v>0.12564538727500602</v>
      </c>
      <c r="V18" s="148">
        <f t="shared" si="2"/>
        <v>-1.2427318198190335E-2</v>
      </c>
      <c r="W18" s="148">
        <f t="shared" si="2"/>
        <v>-1.2427318198190276E-2</v>
      </c>
      <c r="X18" s="148">
        <f t="shared" si="2"/>
        <v>-1.2427318198190344E-2</v>
      </c>
      <c r="Y18" s="78">
        <v>1</v>
      </c>
    </row>
    <row r="19" spans="1:25">
      <c r="A19" s="149">
        <v>1993</v>
      </c>
      <c r="B19" s="150">
        <v>110.92193603424782</v>
      </c>
      <c r="C19" s="150">
        <v>79.330276849245465</v>
      </c>
      <c r="D19" s="151">
        <v>106.89655172413794</v>
      </c>
      <c r="E19" s="151">
        <v>106.89655172413794</v>
      </c>
      <c r="F19" s="151">
        <v>106.89655172413794</v>
      </c>
      <c r="G19" s="151">
        <v>106.89655172413794</v>
      </c>
      <c r="H19" s="151">
        <v>55.172413793103452</v>
      </c>
      <c r="I19" s="151">
        <v>67.24137931034484</v>
      </c>
      <c r="J19" s="151">
        <v>55.862068965517246</v>
      </c>
      <c r="K19" s="152">
        <f t="shared" si="0"/>
        <v>0.96370975431886596</v>
      </c>
      <c r="L19" s="152">
        <f t="shared" si="0"/>
        <v>0.96370975431886596</v>
      </c>
      <c r="M19" s="152">
        <f t="shared" si="0"/>
        <v>0.96370975431886596</v>
      </c>
      <c r="N19" s="152">
        <f t="shared" si="0"/>
        <v>0.96370975431886596</v>
      </c>
      <c r="O19" s="152">
        <f t="shared" si="1"/>
        <v>0.69547738876481957</v>
      </c>
      <c r="P19" s="152">
        <f t="shared" si="1"/>
        <v>0.84761306755712396</v>
      </c>
      <c r="Q19" s="152">
        <f t="shared" si="1"/>
        <v>0.7041708561243798</v>
      </c>
      <c r="R19" s="148">
        <f t="shared" si="3"/>
        <v>4.4792269411707081E-2</v>
      </c>
      <c r="S19" s="148">
        <f t="shared" si="2"/>
        <v>4.4792269411707081E-2</v>
      </c>
      <c r="T19" s="148">
        <f t="shared" si="2"/>
        <v>4.4792269411707081E-2</v>
      </c>
      <c r="U19" s="148">
        <f t="shared" si="2"/>
        <v>4.4792269411707081E-2</v>
      </c>
      <c r="V19" s="148">
        <f t="shared" si="2"/>
        <v>0.1027661927776953</v>
      </c>
      <c r="W19" s="148">
        <f t="shared" si="2"/>
        <v>-0.10400246836812256</v>
      </c>
      <c r="X19" s="148">
        <f t="shared" si="2"/>
        <v>-0.10400246836812259</v>
      </c>
      <c r="Y19" s="78">
        <v>1</v>
      </c>
    </row>
    <row r="20" spans="1:25">
      <c r="A20" s="149">
        <v>1994</v>
      </c>
      <c r="B20" s="150">
        <v>117.01297238189936</v>
      </c>
      <c r="C20" s="150">
        <v>87.743151263362492</v>
      </c>
      <c r="D20" s="151">
        <v>120</v>
      </c>
      <c r="E20" s="151">
        <v>120</v>
      </c>
      <c r="F20" s="151">
        <v>120</v>
      </c>
      <c r="G20" s="151">
        <v>120</v>
      </c>
      <c r="H20" s="151">
        <v>61.714285714285715</v>
      </c>
      <c r="I20" s="151">
        <v>73.714285714285708</v>
      </c>
      <c r="J20" s="151">
        <v>62.4</v>
      </c>
      <c r="K20" s="152">
        <f t="shared" si="0"/>
        <v>1.0255273202389199</v>
      </c>
      <c r="L20" s="152">
        <f t="shared" si="0"/>
        <v>1.0255273202389199</v>
      </c>
      <c r="M20" s="152">
        <f t="shared" si="0"/>
        <v>1.0255273202389199</v>
      </c>
      <c r="N20" s="152">
        <f t="shared" si="0"/>
        <v>1.0255273202389199</v>
      </c>
      <c r="O20" s="152">
        <f t="shared" si="1"/>
        <v>0.70335159867975661</v>
      </c>
      <c r="P20" s="152">
        <f t="shared" si="1"/>
        <v>0.84011440953415362</v>
      </c>
      <c r="Q20" s="152">
        <f t="shared" si="1"/>
        <v>0.71116661644286505</v>
      </c>
      <c r="R20" s="148">
        <f t="shared" si="3"/>
        <v>6.4145418932431128E-2</v>
      </c>
      <c r="S20" s="148">
        <f t="shared" si="2"/>
        <v>6.4145418932431128E-2</v>
      </c>
      <c r="T20" s="148">
        <f t="shared" si="2"/>
        <v>6.4145418932431128E-2</v>
      </c>
      <c r="U20" s="148">
        <f t="shared" si="2"/>
        <v>6.4145418932431128E-2</v>
      </c>
      <c r="V20" s="148">
        <f t="shared" si="2"/>
        <v>1.1322021451943644E-2</v>
      </c>
      <c r="W20" s="148">
        <f t="shared" si="2"/>
        <v>-8.8467937906879599E-3</v>
      </c>
      <c r="X20" s="148">
        <f t="shared" si="2"/>
        <v>9.9347484458368069E-3</v>
      </c>
      <c r="Y20" s="78">
        <v>1</v>
      </c>
    </row>
    <row r="21" spans="1:25">
      <c r="A21" s="149">
        <v>1995</v>
      </c>
      <c r="B21" s="150">
        <v>120.55768067301165</v>
      </c>
      <c r="C21" s="150">
        <v>87.80963556851313</v>
      </c>
      <c r="D21" s="151">
        <v>132</v>
      </c>
      <c r="E21" s="151">
        <v>132</v>
      </c>
      <c r="F21" s="151">
        <v>132</v>
      </c>
      <c r="G21" s="151">
        <v>132</v>
      </c>
      <c r="H21" s="151">
        <v>67.885714285714286</v>
      </c>
      <c r="I21" s="151">
        <v>81.085714285714289</v>
      </c>
      <c r="J21" s="151">
        <v>68.64</v>
      </c>
      <c r="K21" s="152">
        <f t="shared" si="0"/>
        <v>1.0949115748006411</v>
      </c>
      <c r="L21" s="152">
        <f t="shared" si="0"/>
        <v>1.0949115748006411</v>
      </c>
      <c r="M21" s="152">
        <f t="shared" si="0"/>
        <v>1.0949115748006411</v>
      </c>
      <c r="N21" s="152">
        <f t="shared" si="0"/>
        <v>1.0949115748006411</v>
      </c>
      <c r="O21" s="152">
        <f t="shared" si="1"/>
        <v>0.77310096831852493</v>
      </c>
      <c r="P21" s="152">
        <f t="shared" si="1"/>
        <v>0.92342615660268257</v>
      </c>
      <c r="Q21" s="152">
        <f t="shared" si="1"/>
        <v>0.78169097907761964</v>
      </c>
      <c r="R21" s="148">
        <f t="shared" si="3"/>
        <v>6.7657148856411262E-2</v>
      </c>
      <c r="S21" s="148">
        <f t="shared" si="2"/>
        <v>6.7657148856411262E-2</v>
      </c>
      <c r="T21" s="148">
        <f t="shared" si="2"/>
        <v>6.7657148856411262E-2</v>
      </c>
      <c r="U21" s="148">
        <f t="shared" si="2"/>
        <v>6.7657148856411262E-2</v>
      </c>
      <c r="V21" s="148">
        <f t="shared" si="2"/>
        <v>9.9167144525857467E-2</v>
      </c>
      <c r="W21" s="148">
        <f t="shared" si="2"/>
        <v>9.916714452585762E-2</v>
      </c>
      <c r="X21" s="148">
        <f t="shared" si="2"/>
        <v>9.9167144525857398E-2</v>
      </c>
      <c r="Y21" s="78">
        <v>1</v>
      </c>
    </row>
    <row r="22" spans="1:25">
      <c r="A22" s="149">
        <v>1996</v>
      </c>
      <c r="B22" s="150">
        <v>136.13809194248464</v>
      </c>
      <c r="C22" s="150">
        <v>104.5637737123421</v>
      </c>
      <c r="D22" s="151">
        <v>132</v>
      </c>
      <c r="E22" s="151">
        <v>132</v>
      </c>
      <c r="F22" s="151">
        <v>132</v>
      </c>
      <c r="G22" s="151">
        <v>132</v>
      </c>
      <c r="H22" s="151">
        <v>67.885714285714286</v>
      </c>
      <c r="I22" s="151">
        <v>81.085714285714289</v>
      </c>
      <c r="J22" s="151">
        <v>68.64</v>
      </c>
      <c r="K22" s="152">
        <f t="shared" si="0"/>
        <v>0.96960371720037852</v>
      </c>
      <c r="L22" s="152">
        <f t="shared" si="0"/>
        <v>0.96960371720037852</v>
      </c>
      <c r="M22" s="152">
        <f t="shared" si="0"/>
        <v>0.96960371720037852</v>
      </c>
      <c r="N22" s="152">
        <f t="shared" si="0"/>
        <v>0.96960371720037852</v>
      </c>
      <c r="O22" s="152">
        <f t="shared" si="1"/>
        <v>0.64922785277882</v>
      </c>
      <c r="P22" s="152">
        <f t="shared" si="1"/>
        <v>0.77546660193025729</v>
      </c>
      <c r="Q22" s="152">
        <f t="shared" si="1"/>
        <v>0.65644149558747356</v>
      </c>
      <c r="R22" s="148">
        <f t="shared" si="3"/>
        <v>-0.11444564153327021</v>
      </c>
      <c r="S22" s="148">
        <f t="shared" si="3"/>
        <v>-0.11444564153327021</v>
      </c>
      <c r="T22" s="148">
        <f t="shared" si="3"/>
        <v>-0.11444564153327021</v>
      </c>
      <c r="U22" s="148">
        <f t="shared" si="3"/>
        <v>-0.11444564153327021</v>
      </c>
      <c r="V22" s="148">
        <f t="shared" si="3"/>
        <v>-0.16022889715055696</v>
      </c>
      <c r="W22" s="148">
        <f t="shared" si="3"/>
        <v>-0.16022889715055691</v>
      </c>
      <c r="X22" s="148">
        <f t="shared" si="3"/>
        <v>-0.16022889715055696</v>
      </c>
      <c r="Y22" s="78">
        <v>1</v>
      </c>
    </row>
    <row r="23" spans="1:25">
      <c r="A23" s="149">
        <v>1997</v>
      </c>
      <c r="B23" s="150">
        <v>138.07861684738856</v>
      </c>
      <c r="C23" s="150">
        <v>104.24272818270165</v>
      </c>
      <c r="D23" s="151">
        <v>132</v>
      </c>
      <c r="E23" s="151">
        <v>132</v>
      </c>
      <c r="F23" s="151">
        <v>132</v>
      </c>
      <c r="G23" s="151">
        <v>132</v>
      </c>
      <c r="H23" s="151">
        <v>67.885714285714286</v>
      </c>
      <c r="I23" s="151">
        <v>81.085714285714289</v>
      </c>
      <c r="J23" s="151">
        <v>68.64</v>
      </c>
      <c r="K23" s="152">
        <f t="shared" si="0"/>
        <v>0.95597713109983606</v>
      </c>
      <c r="L23" s="152">
        <f t="shared" si="0"/>
        <v>0.95597713109983606</v>
      </c>
      <c r="M23" s="152">
        <f t="shared" si="0"/>
        <v>0.95597713109983606</v>
      </c>
      <c r="N23" s="152">
        <f t="shared" si="0"/>
        <v>0.95597713109983606</v>
      </c>
      <c r="O23" s="152">
        <f t="shared" si="1"/>
        <v>0.65122733709284708</v>
      </c>
      <c r="P23" s="152">
        <f t="shared" si="1"/>
        <v>0.77785487486090077</v>
      </c>
      <c r="Q23" s="152">
        <f t="shared" si="1"/>
        <v>0.65846319639387874</v>
      </c>
      <c r="R23" s="148">
        <f t="shared" si="3"/>
        <v>-1.4053768419832064E-2</v>
      </c>
      <c r="S23" s="148">
        <f t="shared" si="3"/>
        <v>-1.4053768419832064E-2</v>
      </c>
      <c r="T23" s="148">
        <f t="shared" si="3"/>
        <v>-1.4053768419832064E-2</v>
      </c>
      <c r="U23" s="148">
        <f t="shared" si="3"/>
        <v>-1.4053768419832064E-2</v>
      </c>
      <c r="V23" s="148">
        <f t="shared" si="3"/>
        <v>3.0797882522582798E-3</v>
      </c>
      <c r="W23" s="148">
        <f t="shared" si="3"/>
        <v>3.0797882522583075E-3</v>
      </c>
      <c r="X23" s="148">
        <f t="shared" si="3"/>
        <v>3.0797882522583158E-3</v>
      </c>
      <c r="Y23" s="78">
        <v>1</v>
      </c>
    </row>
    <row r="24" spans="1:25">
      <c r="A24" s="149">
        <v>1998</v>
      </c>
      <c r="B24" s="150">
        <v>139.2057425067475</v>
      </c>
      <c r="C24" s="150">
        <v>100.43699125364434</v>
      </c>
      <c r="D24" s="151">
        <v>144</v>
      </c>
      <c r="E24" s="151">
        <v>144</v>
      </c>
      <c r="F24" s="151">
        <v>144</v>
      </c>
      <c r="G24" s="151">
        <v>144</v>
      </c>
      <c r="H24" s="151">
        <v>74.057142857142864</v>
      </c>
      <c r="I24" s="151">
        <v>81.085714285714289</v>
      </c>
      <c r="J24" s="151">
        <v>68.64</v>
      </c>
      <c r="K24" s="152">
        <f t="shared" si="0"/>
        <v>1.0344400842014123</v>
      </c>
      <c r="L24" s="152">
        <f t="shared" si="0"/>
        <v>1.0344400842014123</v>
      </c>
      <c r="M24" s="152">
        <f t="shared" si="0"/>
        <v>1.0344400842014123</v>
      </c>
      <c r="N24" s="152">
        <f t="shared" si="0"/>
        <v>1.0344400842014123</v>
      </c>
      <c r="O24" s="152">
        <f t="shared" si="1"/>
        <v>0.73734927672333783</v>
      </c>
      <c r="P24" s="152">
        <f t="shared" si="1"/>
        <v>0.8073291849308768</v>
      </c>
      <c r="Q24" s="152">
        <f t="shared" si="1"/>
        <v>0.68341354259264919</v>
      </c>
      <c r="R24" s="148">
        <f t="shared" si="3"/>
        <v>8.2076182106266396E-2</v>
      </c>
      <c r="S24" s="148">
        <f t="shared" si="3"/>
        <v>8.2076182106266396E-2</v>
      </c>
      <c r="T24" s="148">
        <f t="shared" si="3"/>
        <v>8.2076182106266396E-2</v>
      </c>
      <c r="U24" s="148">
        <f t="shared" si="3"/>
        <v>8.2076182106266396E-2</v>
      </c>
      <c r="V24" s="148">
        <f t="shared" si="3"/>
        <v>0.13224558418408675</v>
      </c>
      <c r="W24" s="148">
        <f t="shared" si="3"/>
        <v>3.7891785502079355E-2</v>
      </c>
      <c r="X24" s="148">
        <f t="shared" si="3"/>
        <v>3.7891785502079431E-2</v>
      </c>
      <c r="Y24" s="78">
        <v>1</v>
      </c>
    </row>
    <row r="25" spans="1:25">
      <c r="A25" s="149">
        <v>1999</v>
      </c>
      <c r="B25" s="150">
        <v>134.78642778649919</v>
      </c>
      <c r="C25" s="150">
        <v>97.844930082377772</v>
      </c>
      <c r="D25" s="151">
        <v>144</v>
      </c>
      <c r="E25" s="151">
        <v>144</v>
      </c>
      <c r="F25" s="151">
        <v>144</v>
      </c>
      <c r="G25" s="151">
        <v>144</v>
      </c>
      <c r="H25" s="151">
        <v>74.057142857142864</v>
      </c>
      <c r="I25" s="151">
        <v>81.085714285714289</v>
      </c>
      <c r="J25" s="151">
        <v>68.64</v>
      </c>
      <c r="K25" s="152">
        <f t="shared" si="0"/>
        <v>1.0683568246804125</v>
      </c>
      <c r="L25" s="152">
        <f t="shared" si="0"/>
        <v>1.0683568246804125</v>
      </c>
      <c r="M25" s="152">
        <f t="shared" si="0"/>
        <v>1.0683568246804125</v>
      </c>
      <c r="N25" s="152">
        <f t="shared" si="0"/>
        <v>1.0683568246804125</v>
      </c>
      <c r="O25" s="152">
        <f t="shared" si="1"/>
        <v>0.75688278171176115</v>
      </c>
      <c r="P25" s="152">
        <f t="shared" si="1"/>
        <v>0.82871656423533102</v>
      </c>
      <c r="Q25" s="152">
        <f t="shared" si="1"/>
        <v>0.70151820786432673</v>
      </c>
      <c r="R25" s="148">
        <f t="shared" si="3"/>
        <v>3.2787535012415818E-2</v>
      </c>
      <c r="S25" s="148">
        <f t="shared" si="3"/>
        <v>3.2787535012415818E-2</v>
      </c>
      <c r="T25" s="148">
        <f t="shared" si="3"/>
        <v>3.2787535012415818E-2</v>
      </c>
      <c r="U25" s="148">
        <f t="shared" si="3"/>
        <v>3.2787535012415818E-2</v>
      </c>
      <c r="V25" s="148">
        <f t="shared" si="3"/>
        <v>2.6491522545769749E-2</v>
      </c>
      <c r="W25" s="148">
        <f t="shared" si="3"/>
        <v>2.6491522545769731E-2</v>
      </c>
      <c r="X25" s="148">
        <f t="shared" si="3"/>
        <v>2.6491522545769738E-2</v>
      </c>
      <c r="Y25" s="78">
        <v>1</v>
      </c>
    </row>
    <row r="26" spans="1:25">
      <c r="A26" s="149">
        <v>2000</v>
      </c>
      <c r="B26" s="150">
        <v>131.29490788747927</v>
      </c>
      <c r="C26" s="150">
        <v>99.271109630629113</v>
      </c>
      <c r="D26" s="151">
        <v>144</v>
      </c>
      <c r="E26" s="151">
        <v>144</v>
      </c>
      <c r="F26" s="151">
        <v>144</v>
      </c>
      <c r="G26" s="151">
        <v>144</v>
      </c>
      <c r="H26" s="151">
        <v>74.057142857142864</v>
      </c>
      <c r="I26" s="151">
        <v>81.085714285714289</v>
      </c>
      <c r="J26" s="151">
        <v>68.64</v>
      </c>
      <c r="K26" s="152">
        <f t="shared" si="0"/>
        <v>1.0967675922619109</v>
      </c>
      <c r="L26" s="152">
        <f t="shared" si="0"/>
        <v>1.0967675922619109</v>
      </c>
      <c r="M26" s="152">
        <f t="shared" si="0"/>
        <v>1.0967675922619109</v>
      </c>
      <c r="N26" s="152">
        <f t="shared" si="0"/>
        <v>1.0967675922619109</v>
      </c>
      <c r="O26" s="152">
        <f t="shared" si="1"/>
        <v>0.74600901644694895</v>
      </c>
      <c r="P26" s="152">
        <f t="shared" si="1"/>
        <v>0.81681079810047874</v>
      </c>
      <c r="Q26" s="152">
        <f t="shared" si="1"/>
        <v>0.69143983839203316</v>
      </c>
      <c r="R26" s="148">
        <f t="shared" si="3"/>
        <v>2.6592957451268388E-2</v>
      </c>
      <c r="S26" s="148">
        <f t="shared" si="3"/>
        <v>2.6592957451268388E-2</v>
      </c>
      <c r="T26" s="148">
        <f t="shared" si="3"/>
        <v>2.6592957451268388E-2</v>
      </c>
      <c r="U26" s="148">
        <f t="shared" si="3"/>
        <v>2.6592957451268388E-2</v>
      </c>
      <c r="V26" s="148">
        <f t="shared" si="3"/>
        <v>-1.4366511601994923E-2</v>
      </c>
      <c r="W26" s="148">
        <f t="shared" si="3"/>
        <v>-1.4366511601994954E-2</v>
      </c>
      <c r="X26" s="148">
        <f t="shared" si="3"/>
        <v>-1.436651160199497E-2</v>
      </c>
      <c r="Y26" s="78">
        <v>1</v>
      </c>
    </row>
    <row r="27" spans="1:25">
      <c r="A27" s="149">
        <v>2001</v>
      </c>
      <c r="B27" s="150">
        <v>132.5760945378151</v>
      </c>
      <c r="C27" s="150">
        <v>98.640451593860703</v>
      </c>
      <c r="D27" s="151">
        <v>144</v>
      </c>
      <c r="E27" s="151">
        <v>144</v>
      </c>
      <c r="F27" s="151">
        <v>144</v>
      </c>
      <c r="G27" s="151">
        <v>144</v>
      </c>
      <c r="H27" s="151">
        <v>74.057142857142864</v>
      </c>
      <c r="I27" s="151">
        <v>81.085714285714289</v>
      </c>
      <c r="J27" s="151">
        <v>68.64</v>
      </c>
      <c r="K27" s="152">
        <f t="shared" si="0"/>
        <v>1.0861686679035973</v>
      </c>
      <c r="L27" s="152">
        <f t="shared" si="0"/>
        <v>1.0861686679035973</v>
      </c>
      <c r="M27" s="152">
        <f t="shared" si="0"/>
        <v>1.0861686679035973</v>
      </c>
      <c r="N27" s="152">
        <f t="shared" si="0"/>
        <v>1.0861686679035973</v>
      </c>
      <c r="O27" s="152">
        <f t="shared" si="1"/>
        <v>0.75077862743434676</v>
      </c>
      <c r="P27" s="152">
        <f t="shared" si="1"/>
        <v>0.82203308050103241</v>
      </c>
      <c r="Q27" s="152">
        <f t="shared" si="1"/>
        <v>0.69586056116831585</v>
      </c>
      <c r="R27" s="148">
        <f t="shared" si="3"/>
        <v>-9.6637833147995723E-3</v>
      </c>
      <c r="S27" s="148">
        <f t="shared" si="3"/>
        <v>-9.6637833147995723E-3</v>
      </c>
      <c r="T27" s="148">
        <f t="shared" si="3"/>
        <v>-9.6637833147995723E-3</v>
      </c>
      <c r="U27" s="148">
        <f t="shared" si="3"/>
        <v>-9.6637833147995723E-3</v>
      </c>
      <c r="V27" s="148">
        <f t="shared" si="3"/>
        <v>6.3935031376889427E-3</v>
      </c>
      <c r="W27" s="148">
        <f t="shared" si="3"/>
        <v>6.3935031376890017E-3</v>
      </c>
      <c r="X27" s="148">
        <f t="shared" si="3"/>
        <v>6.3935031376890781E-3</v>
      </c>
      <c r="Y27" s="78">
        <v>1</v>
      </c>
    </row>
    <row r="28" spans="1:25">
      <c r="A28" s="149">
        <v>2002</v>
      </c>
      <c r="B28" s="150">
        <v>133.70354827217668</v>
      </c>
      <c r="C28" s="150">
        <v>96.897038961038959</v>
      </c>
      <c r="D28" s="151">
        <v>144</v>
      </c>
      <c r="E28" s="151">
        <v>144</v>
      </c>
      <c r="F28" s="151">
        <v>144</v>
      </c>
      <c r="G28" s="151">
        <v>144</v>
      </c>
      <c r="H28" s="151">
        <v>74.057142857142864</v>
      </c>
      <c r="I28" s="151">
        <v>81.085714285714289</v>
      </c>
      <c r="J28" s="151">
        <v>68.64</v>
      </c>
      <c r="K28" s="152">
        <f t="shared" si="0"/>
        <v>1.077009562280749</v>
      </c>
      <c r="L28" s="152">
        <f t="shared" si="0"/>
        <v>1.077009562280749</v>
      </c>
      <c r="M28" s="152">
        <f t="shared" si="0"/>
        <v>1.077009562280749</v>
      </c>
      <c r="N28" s="152">
        <f t="shared" si="0"/>
        <v>1.077009562280749</v>
      </c>
      <c r="O28" s="152">
        <f t="shared" si="1"/>
        <v>0.76428695501129074</v>
      </c>
      <c r="P28" s="152">
        <f t="shared" si="1"/>
        <v>0.83682344842671408</v>
      </c>
      <c r="Q28" s="152">
        <f t="shared" si="1"/>
        <v>0.70838077959842771</v>
      </c>
      <c r="R28" s="148">
        <f t="shared" si="3"/>
        <v>-8.4324892565040364E-3</v>
      </c>
      <c r="S28" s="148">
        <f t="shared" si="3"/>
        <v>-8.4324892565040364E-3</v>
      </c>
      <c r="T28" s="148">
        <f t="shared" si="3"/>
        <v>-8.4324892565040364E-3</v>
      </c>
      <c r="U28" s="148">
        <f t="shared" si="3"/>
        <v>-8.4324892565040364E-3</v>
      </c>
      <c r="V28" s="148">
        <f t="shared" si="3"/>
        <v>1.7992424242424563E-2</v>
      </c>
      <c r="W28" s="148">
        <f t="shared" si="3"/>
        <v>1.7992424242424504E-2</v>
      </c>
      <c r="X28" s="148">
        <f t="shared" si="3"/>
        <v>1.7992424242424414E-2</v>
      </c>
      <c r="Y28" s="78">
        <v>1</v>
      </c>
    </row>
    <row r="29" spans="1:25">
      <c r="A29" s="149">
        <v>2003</v>
      </c>
      <c r="B29" s="150">
        <v>134.62633321338609</v>
      </c>
      <c r="C29" s="150">
        <v>98.036396965866004</v>
      </c>
      <c r="D29" s="151">
        <v>158.4</v>
      </c>
      <c r="E29" s="151">
        <v>158.4</v>
      </c>
      <c r="F29" s="151">
        <v>154.5</v>
      </c>
      <c r="G29" s="151">
        <v>151.19999999999999</v>
      </c>
      <c r="H29" s="151">
        <v>74.057142857142864</v>
      </c>
      <c r="I29" s="151">
        <v>81.085714285714289</v>
      </c>
      <c r="J29" s="151">
        <v>68.64</v>
      </c>
      <c r="K29" s="152">
        <f t="shared" si="0"/>
        <v>1.1765900193458589</v>
      </c>
      <c r="L29" s="152">
        <f t="shared" si="0"/>
        <v>1.1765900193458589</v>
      </c>
      <c r="M29" s="152">
        <f t="shared" si="0"/>
        <v>1.1476209468998435</v>
      </c>
      <c r="N29" s="152">
        <f t="shared" si="0"/>
        <v>1.1231086548301381</v>
      </c>
      <c r="O29" s="152">
        <f t="shared" si="1"/>
        <v>0.75540457574065922</v>
      </c>
      <c r="P29" s="152">
        <f t="shared" si="1"/>
        <v>0.82709806556789767</v>
      </c>
      <c r="Q29" s="152">
        <f t="shared" si="1"/>
        <v>0.70014812992259245</v>
      </c>
      <c r="R29" s="148">
        <f t="shared" si="3"/>
        <v>9.2460142001182993E-2</v>
      </c>
      <c r="S29" s="148">
        <f t="shared" si="3"/>
        <v>9.2460142001182993E-2</v>
      </c>
      <c r="T29" s="148">
        <f t="shared" si="3"/>
        <v>6.5562449111002383E-2</v>
      </c>
      <c r="U29" s="148">
        <f t="shared" si="3"/>
        <v>4.2802862819311067E-2</v>
      </c>
      <c r="V29" s="148">
        <f t="shared" si="3"/>
        <v>-1.162178578659673E-2</v>
      </c>
      <c r="W29" s="148">
        <f t="shared" si="3"/>
        <v>-1.1621785786596688E-2</v>
      </c>
      <c r="X29" s="148">
        <f t="shared" si="3"/>
        <v>-1.1621785786596645E-2</v>
      </c>
      <c r="Y29" s="78">
        <v>1</v>
      </c>
    </row>
    <row r="30" spans="1:25">
      <c r="A30" s="149">
        <v>2004</v>
      </c>
      <c r="B30" s="150">
        <v>138.53760696156633</v>
      </c>
      <c r="C30" s="150">
        <v>105.71118394437423</v>
      </c>
      <c r="D30" s="151">
        <v>158.4</v>
      </c>
      <c r="E30" s="151">
        <v>158.4</v>
      </c>
      <c r="F30" s="151">
        <v>154.5</v>
      </c>
      <c r="G30" s="151">
        <v>151.19999999999999</v>
      </c>
      <c r="H30" s="151">
        <v>74.057142857142864</v>
      </c>
      <c r="I30" s="151">
        <v>81.085714285714289</v>
      </c>
      <c r="J30" s="151">
        <v>68.64</v>
      </c>
      <c r="K30" s="152">
        <f t="shared" si="0"/>
        <v>1.1433718502438401</v>
      </c>
      <c r="L30" s="152">
        <f t="shared" si="0"/>
        <v>1.1433718502438401</v>
      </c>
      <c r="M30" s="152">
        <f t="shared" si="0"/>
        <v>1.1152206493855639</v>
      </c>
      <c r="N30" s="152">
        <f t="shared" si="0"/>
        <v>1.0914004025054838</v>
      </c>
      <c r="O30" s="152">
        <f t="shared" si="1"/>
        <v>0.70056109575039971</v>
      </c>
      <c r="P30" s="152">
        <f t="shared" si="1"/>
        <v>0.7670495330785625</v>
      </c>
      <c r="Q30" s="152">
        <f t="shared" si="1"/>
        <v>0.64931634893162038</v>
      </c>
      <c r="R30" s="148">
        <f t="shared" si="3"/>
        <v>-2.8232577665826954E-2</v>
      </c>
      <c r="S30" s="148">
        <f t="shared" si="3"/>
        <v>-2.8232577665826954E-2</v>
      </c>
      <c r="T30" s="148">
        <f t="shared" si="3"/>
        <v>-2.8232577665826899E-2</v>
      </c>
      <c r="U30" s="148">
        <f t="shared" si="3"/>
        <v>-2.8232577665826989E-2</v>
      </c>
      <c r="V30" s="148">
        <f t="shared" si="3"/>
        <v>-7.2601466487658708E-2</v>
      </c>
      <c r="W30" s="148">
        <f t="shared" si="3"/>
        <v>-7.2601466487658833E-2</v>
      </c>
      <c r="X30" s="148">
        <f t="shared" si="3"/>
        <v>-7.2601466487658806E-2</v>
      </c>
      <c r="Y30" s="78">
        <v>1</v>
      </c>
    </row>
    <row r="31" spans="1:25">
      <c r="A31" s="149">
        <v>2005</v>
      </c>
      <c r="B31" s="150">
        <v>146.68458905618797</v>
      </c>
      <c r="C31" s="150">
        <v>111.28119451530613</v>
      </c>
      <c r="D31" s="151">
        <v>158.4</v>
      </c>
      <c r="E31" s="151">
        <v>158.4</v>
      </c>
      <c r="F31" s="151">
        <v>154.5</v>
      </c>
      <c r="G31" s="151">
        <v>151.19999999999999</v>
      </c>
      <c r="H31" s="151">
        <v>74.057142857142864</v>
      </c>
      <c r="I31" s="151">
        <v>81.085714285714289</v>
      </c>
      <c r="J31" s="151">
        <v>68.64</v>
      </c>
      <c r="K31" s="152">
        <f t="shared" si="0"/>
        <v>1.0798680421657956</v>
      </c>
      <c r="L31" s="152">
        <f t="shared" si="0"/>
        <v>1.0798680421657956</v>
      </c>
      <c r="M31" s="152">
        <f t="shared" si="0"/>
        <v>1.0532803820367136</v>
      </c>
      <c r="N31" s="152">
        <f t="shared" si="0"/>
        <v>1.0307831311582594</v>
      </c>
      <c r="O31" s="152">
        <f t="shared" si="1"/>
        <v>0.66549557793394021</v>
      </c>
      <c r="P31" s="152">
        <f t="shared" si="1"/>
        <v>0.7286560378767446</v>
      </c>
      <c r="Q31" s="152">
        <f t="shared" si="1"/>
        <v>0.61681580880729081</v>
      </c>
      <c r="R31" s="148">
        <f t="shared" si="3"/>
        <v>-5.5540818207568676E-2</v>
      </c>
      <c r="S31" s="148">
        <f t="shared" si="3"/>
        <v>-5.5540818207568676E-2</v>
      </c>
      <c r="T31" s="148">
        <f t="shared" si="3"/>
        <v>-5.5540818207568662E-2</v>
      </c>
      <c r="U31" s="148">
        <f t="shared" si="3"/>
        <v>-5.5540818207568711E-2</v>
      </c>
      <c r="V31" s="148">
        <f t="shared" si="3"/>
        <v>-5.0053475748463291E-2</v>
      </c>
      <c r="W31" s="148">
        <f t="shared" si="3"/>
        <v>-5.0053475748463264E-2</v>
      </c>
      <c r="X31" s="148">
        <f t="shared" si="3"/>
        <v>-5.0053475748463264E-2</v>
      </c>
      <c r="Y31" s="78">
        <v>1</v>
      </c>
    </row>
    <row r="32" spans="1:25">
      <c r="A32" s="149">
        <v>2006</v>
      </c>
      <c r="B32" s="150">
        <v>150.73790895632862</v>
      </c>
      <c r="C32" s="150">
        <v>111.73762426614483</v>
      </c>
      <c r="D32" s="151">
        <v>174.3</v>
      </c>
      <c r="E32" s="151">
        <v>174.3</v>
      </c>
      <c r="F32" s="151">
        <v>170.4</v>
      </c>
      <c r="G32" s="151">
        <v>157.19999999999999</v>
      </c>
      <c r="H32" s="151">
        <v>81.599999999999994</v>
      </c>
      <c r="I32" s="151">
        <v>89.1</v>
      </c>
      <c r="J32" s="151">
        <v>75.599999999999994</v>
      </c>
      <c r="K32" s="152">
        <f t="shared" si="0"/>
        <v>1.1563116485216585</v>
      </c>
      <c r="L32" s="152">
        <f t="shared" si="0"/>
        <v>1.1563116485216585</v>
      </c>
      <c r="M32" s="152">
        <f t="shared" si="0"/>
        <v>1.130438926609814</v>
      </c>
      <c r="N32" s="152">
        <f t="shared" si="0"/>
        <v>1.04286971398511</v>
      </c>
      <c r="O32" s="152">
        <f t="shared" si="1"/>
        <v>0.73028221725601716</v>
      </c>
      <c r="P32" s="152">
        <f t="shared" si="1"/>
        <v>0.7974037445773422</v>
      </c>
      <c r="Q32" s="152">
        <f t="shared" si="1"/>
        <v>0.676584995398957</v>
      </c>
      <c r="R32" s="148">
        <f t="shared" si="3"/>
        <v>7.0789766314916333E-2</v>
      </c>
      <c r="S32" s="148">
        <f t="shared" si="3"/>
        <v>7.0789766314916333E-2</v>
      </c>
      <c r="T32" s="148">
        <f t="shared" si="3"/>
        <v>7.3255465390801314E-2</v>
      </c>
      <c r="U32" s="148">
        <f t="shared" si="3"/>
        <v>1.1725631184194176E-2</v>
      </c>
      <c r="V32" s="148">
        <f t="shared" si="3"/>
        <v>9.7350968917344086E-2</v>
      </c>
      <c r="W32" s="148">
        <f t="shared" si="3"/>
        <v>9.4348640685012183E-2</v>
      </c>
      <c r="X32" s="148">
        <f t="shared" si="3"/>
        <v>9.6899569917378081E-2</v>
      </c>
      <c r="Y32" s="78">
        <v>1</v>
      </c>
    </row>
    <row r="33" spans="1:25">
      <c r="A33" s="149">
        <v>2007</v>
      </c>
      <c r="B33" s="150">
        <v>161.92438545181849</v>
      </c>
      <c r="C33" s="150">
        <v>123.95732944606415</v>
      </c>
      <c r="D33" s="151">
        <v>183</v>
      </c>
      <c r="E33" s="151">
        <v>183</v>
      </c>
      <c r="F33" s="151">
        <v>179.1</v>
      </c>
      <c r="G33" s="151">
        <v>162</v>
      </c>
      <c r="H33" s="151">
        <v>85.8</v>
      </c>
      <c r="I33" s="151">
        <v>93.6</v>
      </c>
      <c r="J33" s="151">
        <v>79.5</v>
      </c>
      <c r="K33" s="152">
        <f t="shared" si="0"/>
        <v>1.1301571377860975</v>
      </c>
      <c r="L33" s="152">
        <f t="shared" si="0"/>
        <v>1.1301571377860975</v>
      </c>
      <c r="M33" s="152">
        <f t="shared" si="0"/>
        <v>1.1060718217349184</v>
      </c>
      <c r="N33" s="152">
        <f t="shared" si="0"/>
        <v>1.0004669744335946</v>
      </c>
      <c r="O33" s="152">
        <f t="shared" si="1"/>
        <v>0.69217367285516562</v>
      </c>
      <c r="P33" s="152">
        <f t="shared" si="1"/>
        <v>0.75509855220563527</v>
      </c>
      <c r="Q33" s="152">
        <f t="shared" si="1"/>
        <v>0.64134973184132482</v>
      </c>
      <c r="R33" s="148">
        <f t="shared" si="3"/>
        <v>-2.2618911405934066E-2</v>
      </c>
      <c r="S33" s="148">
        <f t="shared" si="3"/>
        <v>-2.2618911405934066E-2</v>
      </c>
      <c r="T33" s="148">
        <f t="shared" si="3"/>
        <v>-2.1555436831932728E-2</v>
      </c>
      <c r="U33" s="148">
        <f t="shared" si="3"/>
        <v>-4.0659671081521923E-2</v>
      </c>
      <c r="V33" s="148">
        <f t="shared" si="3"/>
        <v>-5.2183311465588814E-2</v>
      </c>
      <c r="W33" s="148">
        <f t="shared" si="3"/>
        <v>-5.3053666551478862E-2</v>
      </c>
      <c r="X33" s="148">
        <f t="shared" si="3"/>
        <v>-5.2078103707953578E-2</v>
      </c>
      <c r="Y33" s="78">
        <v>1</v>
      </c>
    </row>
    <row r="34" spans="1:25">
      <c r="A34" s="149">
        <v>2008</v>
      </c>
      <c r="B34" s="150">
        <v>188.74433732236346</v>
      </c>
      <c r="C34" s="150">
        <v>143.73203839895871</v>
      </c>
      <c r="D34" s="151">
        <v>192.3</v>
      </c>
      <c r="E34" s="151">
        <v>192.3</v>
      </c>
      <c r="F34" s="151">
        <v>188.1</v>
      </c>
      <c r="G34" s="151">
        <v>167.1</v>
      </c>
      <c r="H34" s="151">
        <v>90</v>
      </c>
      <c r="I34" s="151">
        <v>98.4</v>
      </c>
      <c r="J34" s="151">
        <v>83.4</v>
      </c>
      <c r="K34" s="152">
        <f t="shared" si="0"/>
        <v>1.0188385131341118</v>
      </c>
      <c r="L34" s="152">
        <f t="shared" si="0"/>
        <v>1.0188385131341118</v>
      </c>
      <c r="M34" s="152">
        <f t="shared" si="0"/>
        <v>0.99658618991433379</v>
      </c>
      <c r="N34" s="152">
        <f t="shared" si="0"/>
        <v>0.88532457381544483</v>
      </c>
      <c r="O34" s="152">
        <f t="shared" si="1"/>
        <v>0.6261651960308664</v>
      </c>
      <c r="P34" s="152">
        <f t="shared" si="1"/>
        <v>0.68460728099374735</v>
      </c>
      <c r="Q34" s="152">
        <f t="shared" si="1"/>
        <v>0.58024641498860297</v>
      </c>
      <c r="R34" s="148">
        <f t="shared" si="3"/>
        <v>-9.8498360033412238E-2</v>
      </c>
      <c r="S34" s="148">
        <f t="shared" si="3"/>
        <v>-9.8498360033412238E-2</v>
      </c>
      <c r="T34" s="148">
        <f t="shared" si="3"/>
        <v>-9.8986005853446232E-2</v>
      </c>
      <c r="U34" s="148">
        <f t="shared" si="3"/>
        <v>-0.11508865715766038</v>
      </c>
      <c r="V34" s="148">
        <f t="shared" si="3"/>
        <v>-9.5364038554108965E-2</v>
      </c>
      <c r="W34" s="148">
        <f t="shared" si="3"/>
        <v>-9.3353736417562477E-2</v>
      </c>
      <c r="X34" s="148">
        <f t="shared" si="3"/>
        <v>-9.5273006004529398E-2</v>
      </c>
      <c r="Y34" s="78">
        <v>1</v>
      </c>
    </row>
    <row r="35" spans="1:25">
      <c r="A35" s="149">
        <v>2009</v>
      </c>
      <c r="B35" s="150">
        <v>186.68229099133055</v>
      </c>
      <c r="C35" s="150">
        <v>137.47443120473997</v>
      </c>
      <c r="D35" s="151">
        <v>207.6</v>
      </c>
      <c r="E35" s="151">
        <v>207.6</v>
      </c>
      <c r="F35" s="151">
        <v>203.1</v>
      </c>
      <c r="G35" s="151">
        <v>173.7</v>
      </c>
      <c r="H35" s="151">
        <v>90</v>
      </c>
      <c r="I35" s="151">
        <v>106.2</v>
      </c>
      <c r="J35" s="151">
        <v>90</v>
      </c>
      <c r="K35" s="152">
        <f t="shared" si="0"/>
        <v>1.1120497766423965</v>
      </c>
      <c r="L35" s="152">
        <f t="shared" si="0"/>
        <v>1.1120497766423965</v>
      </c>
      <c r="M35" s="152">
        <f t="shared" si="0"/>
        <v>1.0879446514261595</v>
      </c>
      <c r="N35" s="152">
        <f t="shared" si="0"/>
        <v>0.93045783334674492</v>
      </c>
      <c r="O35" s="152">
        <f t="shared" si="1"/>
        <v>0.65466719310126442</v>
      </c>
      <c r="P35" s="152">
        <f t="shared" si="1"/>
        <v>0.77250728785949208</v>
      </c>
      <c r="Q35" s="152">
        <f t="shared" si="1"/>
        <v>0.65466719310126442</v>
      </c>
      <c r="R35" s="148">
        <f t="shared" si="3"/>
        <v>9.1487769952425316E-2</v>
      </c>
      <c r="S35" s="148">
        <f t="shared" si="3"/>
        <v>9.1487769952425316E-2</v>
      </c>
      <c r="T35" s="148">
        <f t="shared" si="3"/>
        <v>9.1671410296864375E-2</v>
      </c>
      <c r="U35" s="148">
        <f t="shared" si="3"/>
        <v>5.0979336693198575E-2</v>
      </c>
      <c r="V35" s="148">
        <f t="shared" si="3"/>
        <v>4.5518334859660635E-2</v>
      </c>
      <c r="W35" s="148">
        <f t="shared" si="3"/>
        <v>0.12839478823268247</v>
      </c>
      <c r="X35" s="148">
        <f t="shared" si="3"/>
        <v>0.12825719589171991</v>
      </c>
      <c r="Y35" s="78">
        <v>1</v>
      </c>
    </row>
    <row r="36" spans="1:25">
      <c r="A36" s="149">
        <v>2010</v>
      </c>
      <c r="B36" s="150">
        <v>190.02396706242814</v>
      </c>
      <c r="C36" s="150">
        <v>137.18340241448695</v>
      </c>
      <c r="D36" s="151">
        <v>207.6</v>
      </c>
      <c r="E36" s="151">
        <v>207.6</v>
      </c>
      <c r="F36" s="151">
        <v>203.1</v>
      </c>
      <c r="G36" s="151">
        <v>173.7</v>
      </c>
      <c r="H36" s="151">
        <v>90</v>
      </c>
      <c r="I36" s="151">
        <v>106.2</v>
      </c>
      <c r="J36" s="151">
        <v>90</v>
      </c>
      <c r="K36" s="152">
        <f t="shared" si="0"/>
        <v>1.0924937691243843</v>
      </c>
      <c r="L36" s="152">
        <f t="shared" si="0"/>
        <v>1.0924937691243843</v>
      </c>
      <c r="M36" s="152">
        <f t="shared" si="0"/>
        <v>1.0688125458052142</v>
      </c>
      <c r="N36" s="152">
        <f t="shared" si="0"/>
        <v>0.91409522011996902</v>
      </c>
      <c r="O36" s="152">
        <f t="shared" si="1"/>
        <v>0.65605604188233602</v>
      </c>
      <c r="P36" s="152">
        <f t="shared" si="1"/>
        <v>0.77414612942115646</v>
      </c>
      <c r="Q36" s="152">
        <f t="shared" si="1"/>
        <v>0.65605604188233602</v>
      </c>
      <c r="R36" s="148">
        <f t="shared" si="3"/>
        <v>-1.75855505111088E-2</v>
      </c>
      <c r="S36" s="148">
        <f t="shared" si="3"/>
        <v>-1.75855505111088E-2</v>
      </c>
      <c r="T36" s="148">
        <f t="shared" si="3"/>
        <v>-1.7585550511108678E-2</v>
      </c>
      <c r="U36" s="148">
        <f t="shared" si="3"/>
        <v>-1.7585550511108654E-2</v>
      </c>
      <c r="V36" s="148">
        <f t="shared" si="3"/>
        <v>2.1214577356357097E-3</v>
      </c>
      <c r="W36" s="148">
        <f t="shared" si="3"/>
        <v>2.121457735635583E-3</v>
      </c>
      <c r="X36" s="148">
        <f t="shared" si="3"/>
        <v>2.1214577356357097E-3</v>
      </c>
      <c r="Y36" s="78">
        <v>1</v>
      </c>
    </row>
    <row r="37" spans="1:25">
      <c r="A37" s="149">
        <v>2011</v>
      </c>
      <c r="B37" s="150">
        <v>206.64499502106469</v>
      </c>
      <c r="C37" s="150">
        <v>167.21942052313887</v>
      </c>
      <c r="D37" s="151">
        <v>224.1</v>
      </c>
      <c r="E37" s="151">
        <v>224.1</v>
      </c>
      <c r="F37" s="151">
        <v>219.3</v>
      </c>
      <c r="G37" s="151">
        <v>187.5</v>
      </c>
      <c r="H37" s="151">
        <v>105</v>
      </c>
      <c r="I37" s="151">
        <v>114.6</v>
      </c>
      <c r="J37" s="151">
        <v>97.2</v>
      </c>
      <c r="K37" s="152">
        <f t="shared" si="0"/>
        <v>1.0844685591207084</v>
      </c>
      <c r="L37" s="152">
        <f t="shared" si="0"/>
        <v>1.0844685591207084</v>
      </c>
      <c r="M37" s="152">
        <f t="shared" si="0"/>
        <v>1.0612403168905462</v>
      </c>
      <c r="N37" s="152">
        <f t="shared" si="0"/>
        <v>0.90735321211571995</v>
      </c>
      <c r="O37" s="152">
        <f t="shared" si="1"/>
        <v>0.62791749709161748</v>
      </c>
      <c r="P37" s="152">
        <f t="shared" si="1"/>
        <v>0.68532709682570814</v>
      </c>
      <c r="Q37" s="152">
        <f t="shared" si="1"/>
        <v>0.58127219730766877</v>
      </c>
      <c r="R37" s="148">
        <f t="shared" si="3"/>
        <v>-7.3457718757590955E-3</v>
      </c>
      <c r="S37" s="148">
        <f t="shared" si="3"/>
        <v>-7.3457718757590955E-3</v>
      </c>
      <c r="T37" s="148">
        <f t="shared" si="3"/>
        <v>-7.0847118555885883E-3</v>
      </c>
      <c r="U37" s="148">
        <f t="shared" si="3"/>
        <v>-7.3756079846519955E-3</v>
      </c>
      <c r="V37" s="148">
        <f t="shared" si="3"/>
        <v>-4.2890459037591179E-2</v>
      </c>
      <c r="W37" s="148">
        <f t="shared" si="3"/>
        <v>-0.11473161102266309</v>
      </c>
      <c r="X37" s="148">
        <f t="shared" si="3"/>
        <v>-0.11399002493765581</v>
      </c>
      <c r="Y37" s="78">
        <v>1</v>
      </c>
    </row>
    <row r="38" spans="1:25">
      <c r="A38" s="149">
        <v>2012</v>
      </c>
      <c r="B38" s="150">
        <v>197.14887782458825</v>
      </c>
      <c r="C38" s="150">
        <v>154.39648490945675</v>
      </c>
      <c r="D38" s="151">
        <v>224.1</v>
      </c>
      <c r="E38" s="151">
        <v>224.1</v>
      </c>
      <c r="F38" s="151">
        <v>219.3</v>
      </c>
      <c r="G38" s="151">
        <v>187.5</v>
      </c>
      <c r="H38" s="151">
        <v>105</v>
      </c>
      <c r="I38" s="151">
        <v>114.6</v>
      </c>
      <c r="J38" s="151">
        <v>97.2</v>
      </c>
      <c r="K38" s="152">
        <f t="shared" si="0"/>
        <v>1.1367044158343691</v>
      </c>
      <c r="L38" s="152">
        <f t="shared" si="0"/>
        <v>1.1367044158343691</v>
      </c>
      <c r="M38" s="152">
        <f t="shared" si="0"/>
        <v>1.1123573332997643</v>
      </c>
      <c r="N38" s="152">
        <f t="shared" si="0"/>
        <v>0.95105791150800634</v>
      </c>
      <c r="O38" s="152">
        <f t="shared" si="1"/>
        <v>0.68006729597228532</v>
      </c>
      <c r="P38" s="152">
        <f t="shared" si="1"/>
        <v>0.74224487731832278</v>
      </c>
      <c r="Q38" s="152">
        <f t="shared" si="1"/>
        <v>0.62954801112862979</v>
      </c>
      <c r="R38" s="148">
        <f t="shared" si="3"/>
        <v>4.8167239404352823E-2</v>
      </c>
      <c r="S38" s="148">
        <f t="shared" si="3"/>
        <v>4.8167239404352823E-2</v>
      </c>
      <c r="T38" s="148">
        <f t="shared" si="3"/>
        <v>4.8167239404352698E-2</v>
      </c>
      <c r="U38" s="148">
        <f t="shared" si="3"/>
        <v>4.8167239404352795E-2</v>
      </c>
      <c r="V38" s="148">
        <f t="shared" si="3"/>
        <v>8.305199189736677E-2</v>
      </c>
      <c r="W38" s="148">
        <f t="shared" si="3"/>
        <v>8.3051991897366825E-2</v>
      </c>
      <c r="X38" s="148">
        <f t="shared" si="3"/>
        <v>8.3051991897366659E-2</v>
      </c>
      <c r="Y38" s="78">
        <v>1</v>
      </c>
    </row>
    <row r="39" spans="1:25" ht="15" thickBot="1">
      <c r="A39" s="157">
        <v>2013</v>
      </c>
      <c r="B39" s="158">
        <v>196.84400842589042</v>
      </c>
      <c r="C39" s="158">
        <v>146.17219919517106</v>
      </c>
      <c r="D39" s="159">
        <v>233.1</v>
      </c>
      <c r="E39" s="159">
        <v>233.1</v>
      </c>
      <c r="F39" s="159">
        <v>228</v>
      </c>
      <c r="G39" s="159">
        <v>195</v>
      </c>
      <c r="H39" s="159">
        <v>109.2</v>
      </c>
      <c r="I39" s="159">
        <v>119.1</v>
      </c>
      <c r="J39" s="159">
        <v>101.1</v>
      </c>
      <c r="K39" s="160">
        <f t="shared" si="0"/>
        <v>1.1841864116873009</v>
      </c>
      <c r="L39" s="160">
        <f t="shared" si="0"/>
        <v>1.1841864116873009</v>
      </c>
      <c r="M39" s="160">
        <f t="shared" si="0"/>
        <v>1.158277571277154</v>
      </c>
      <c r="N39" s="160">
        <f t="shared" si="0"/>
        <v>0.9906321333291449</v>
      </c>
      <c r="O39" s="160">
        <f t="shared" si="1"/>
        <v>0.74706408332951679</v>
      </c>
      <c r="P39" s="160">
        <f t="shared" si="1"/>
        <v>0.81479242055444545</v>
      </c>
      <c r="Q39" s="160">
        <f t="shared" si="1"/>
        <v>0.6916499892363932</v>
      </c>
      <c r="R39" s="161">
        <f t="shared" si="3"/>
        <v>4.1771629626404523E-2</v>
      </c>
      <c r="S39" s="161">
        <f t="shared" si="3"/>
        <v>4.1771629626404523E-2</v>
      </c>
      <c r="T39" s="161">
        <f t="shared" si="3"/>
        <v>4.1281912387963658E-2</v>
      </c>
      <c r="U39" s="161">
        <f t="shared" si="3"/>
        <v>4.1610738255033607E-2</v>
      </c>
      <c r="V39" s="161">
        <f t="shared" si="3"/>
        <v>9.8514937792217816E-2</v>
      </c>
      <c r="W39" s="161">
        <f t="shared" si="3"/>
        <v>9.774071260448669E-2</v>
      </c>
      <c r="X39" s="161">
        <f t="shared" si="3"/>
        <v>9.8645340800027848E-2</v>
      </c>
      <c r="Y39" s="78">
        <v>1</v>
      </c>
    </row>
    <row r="40" spans="1:25" ht="15" thickTop="1">
      <c r="A40" s="78" t="s">
        <v>278</v>
      </c>
    </row>
    <row r="41" spans="1:25">
      <c r="R41" s="154"/>
      <c r="S41" s="154"/>
      <c r="T41" s="154"/>
      <c r="U41" s="154"/>
      <c r="V41" s="154"/>
      <c r="W41" s="154"/>
      <c r="X41" s="154"/>
    </row>
  </sheetData>
  <mergeCells count="6">
    <mergeCell ref="R3:X3"/>
    <mergeCell ref="A3:A4"/>
    <mergeCell ref="B3:B4"/>
    <mergeCell ref="C3:C4"/>
    <mergeCell ref="D3:J3"/>
    <mergeCell ref="K3:Q3"/>
  </mergeCells>
  <hyperlinks>
    <hyperlink ref="M1" location="Índice!A1" display="Volver al índice" xr:uid="{F8B032EA-8C61-459C-AD7B-C66CDA7BB4E4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82DC-EB7B-46D2-9FD1-CD5FF0140DAE}">
  <dimension ref="O1"/>
  <sheetViews>
    <sheetView workbookViewId="0"/>
  </sheetViews>
  <sheetFormatPr defaultColWidth="11.42578125" defaultRowHeight="14.45"/>
  <cols>
    <col min="15" max="15" width="13.42578125" bestFit="1" customWidth="1"/>
  </cols>
  <sheetData>
    <row r="1" spans="15:15">
      <c r="O1" s="52" t="s">
        <v>61</v>
      </c>
    </row>
  </sheetData>
  <hyperlinks>
    <hyperlink ref="O1" location="Índice!A1" display="Volver al índice" xr:uid="{7C98E2AB-D13A-41CD-B96E-57A87AC220F4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71533-E0CA-4975-B14D-AB95F1AB7B67}">
  <dimension ref="O1"/>
  <sheetViews>
    <sheetView workbookViewId="0"/>
  </sheetViews>
  <sheetFormatPr defaultColWidth="11.42578125" defaultRowHeight="14.45"/>
  <cols>
    <col min="15" max="15" width="13.42578125" bestFit="1" customWidth="1"/>
  </cols>
  <sheetData>
    <row r="1" spans="15:15">
      <c r="O1" s="52" t="s">
        <v>61</v>
      </c>
    </row>
  </sheetData>
  <hyperlinks>
    <hyperlink ref="O1" location="Índice!A1" display="Volver al índice" xr:uid="{ED616DB5-D7C1-4C61-9602-56DE2F336F84}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EE89-F6EA-4723-8CC6-49269D67730D}">
  <sheetPr>
    <tabColor rgb="FF40A682"/>
  </sheetPr>
  <dimension ref="A1:M16"/>
  <sheetViews>
    <sheetView workbookViewId="0">
      <selection activeCell="M1" sqref="M1"/>
    </sheetView>
  </sheetViews>
  <sheetFormatPr defaultColWidth="10.85546875" defaultRowHeight="14.45"/>
  <cols>
    <col min="1" max="1" width="31" style="78" customWidth="1"/>
    <col min="2" max="12" width="10.85546875" style="78"/>
    <col min="13" max="13" width="13.42578125" style="78" bestFit="1" customWidth="1"/>
    <col min="14" max="16384" width="10.85546875" style="78"/>
  </cols>
  <sheetData>
    <row r="1" spans="1:13" ht="21.6" thickBot="1">
      <c r="A1" s="76" t="s">
        <v>279</v>
      </c>
      <c r="B1" s="76"/>
      <c r="C1" s="76"/>
      <c r="D1" s="76"/>
      <c r="E1" s="76"/>
      <c r="F1" s="76"/>
      <c r="G1" s="76"/>
      <c r="M1" s="52" t="s">
        <v>61</v>
      </c>
    </row>
    <row r="2" spans="1:13" ht="30" customHeight="1" thickTop="1">
      <c r="A2" s="86" t="s">
        <v>280</v>
      </c>
      <c r="B2" s="85">
        <v>1994</v>
      </c>
      <c r="C2" s="85">
        <v>1998</v>
      </c>
      <c r="D2" s="85">
        <v>2003</v>
      </c>
      <c r="E2" s="85">
        <v>2008</v>
      </c>
      <c r="F2" s="85">
        <v>2013</v>
      </c>
      <c r="G2" s="85">
        <v>2015</v>
      </c>
    </row>
    <row r="3" spans="1:13" ht="29.1">
      <c r="A3" s="162" t="s">
        <v>281</v>
      </c>
      <c r="B3" s="150">
        <v>362.15</v>
      </c>
      <c r="C3" s="150">
        <v>368.97</v>
      </c>
      <c r="D3" s="150">
        <v>342.48</v>
      </c>
      <c r="E3" s="150">
        <v>290.10000000000002</v>
      </c>
      <c r="F3" s="150">
        <v>301.68</v>
      </c>
      <c r="G3" s="150">
        <v>329.61</v>
      </c>
    </row>
    <row r="4" spans="1:13">
      <c r="A4" s="162" t="s">
        <v>282</v>
      </c>
      <c r="B4" s="150">
        <v>287.66000000000003</v>
      </c>
      <c r="C4" s="150">
        <v>312.97000000000003</v>
      </c>
      <c r="D4" s="150">
        <v>354.16</v>
      </c>
      <c r="E4" s="150">
        <v>314.48</v>
      </c>
      <c r="F4" s="150">
        <v>330.44</v>
      </c>
      <c r="G4" s="150">
        <v>357.1</v>
      </c>
    </row>
    <row r="5" spans="1:13">
      <c r="A5" s="162" t="s">
        <v>240</v>
      </c>
      <c r="B5" s="150">
        <v>358.19</v>
      </c>
      <c r="C5" s="150">
        <v>343.29</v>
      </c>
      <c r="D5" s="150">
        <v>330.44</v>
      </c>
      <c r="E5" s="150">
        <v>301.02</v>
      </c>
      <c r="F5" s="150">
        <v>330.13</v>
      </c>
      <c r="G5" s="150">
        <v>353</v>
      </c>
    </row>
    <row r="6" spans="1:13">
      <c r="A6" s="162" t="s">
        <v>283</v>
      </c>
      <c r="B6" s="150">
        <v>536.71</v>
      </c>
      <c r="C6" s="150">
        <v>583.46</v>
      </c>
      <c r="D6" s="150">
        <v>667.35</v>
      </c>
      <c r="E6" s="150">
        <v>500.16</v>
      </c>
      <c r="F6" s="150">
        <v>453.75</v>
      </c>
      <c r="G6" s="150">
        <v>530.79</v>
      </c>
    </row>
    <row r="7" spans="1:13">
      <c r="A7" s="162" t="s">
        <v>284</v>
      </c>
      <c r="B7" s="150">
        <v>318.64999999999998</v>
      </c>
      <c r="C7" s="150">
        <v>343.04</v>
      </c>
      <c r="D7" s="150">
        <v>366.58</v>
      </c>
      <c r="E7" s="150">
        <v>307.62</v>
      </c>
      <c r="F7" s="150">
        <v>309.8</v>
      </c>
      <c r="G7" s="150">
        <v>322.24</v>
      </c>
    </row>
    <row r="8" spans="1:13">
      <c r="A8" s="162" t="s">
        <v>285</v>
      </c>
      <c r="B8" s="150">
        <v>353.07</v>
      </c>
      <c r="C8" s="150">
        <v>352.87</v>
      </c>
      <c r="D8" s="150">
        <v>341.34</v>
      </c>
      <c r="E8" s="150">
        <v>306.93</v>
      </c>
      <c r="F8" s="150">
        <v>318.06</v>
      </c>
      <c r="G8" s="150">
        <v>341.43</v>
      </c>
    </row>
    <row r="9" spans="1:13" ht="29.1">
      <c r="A9" s="162" t="s">
        <v>286</v>
      </c>
      <c r="B9" s="150">
        <v>426.9</v>
      </c>
      <c r="C9" s="150">
        <v>495.96</v>
      </c>
      <c r="D9" s="150">
        <v>453.41</v>
      </c>
      <c r="E9" s="150">
        <v>376.8</v>
      </c>
      <c r="F9" s="150">
        <v>374.91</v>
      </c>
      <c r="G9" s="150">
        <v>408.82</v>
      </c>
    </row>
    <row r="10" spans="1:13" ht="29.1">
      <c r="A10" s="162" t="s">
        <v>287</v>
      </c>
      <c r="B10" s="150">
        <v>444.82</v>
      </c>
      <c r="C10" s="150">
        <v>434.77</v>
      </c>
      <c r="D10" s="150">
        <v>379.36</v>
      </c>
      <c r="E10" s="150">
        <v>334.73</v>
      </c>
      <c r="F10" s="150">
        <v>336.16</v>
      </c>
      <c r="G10" s="150">
        <v>366.53</v>
      </c>
    </row>
    <row r="11" spans="1:13" ht="29.1">
      <c r="A11" s="162" t="s">
        <v>288</v>
      </c>
      <c r="B11" s="150">
        <v>356.85</v>
      </c>
      <c r="C11" s="150">
        <v>445.57</v>
      </c>
      <c r="D11" s="150">
        <v>411.92</v>
      </c>
      <c r="E11" s="150">
        <v>354.92</v>
      </c>
      <c r="F11" s="150">
        <v>334.86</v>
      </c>
      <c r="G11" s="150">
        <v>357.74</v>
      </c>
    </row>
    <row r="12" spans="1:13">
      <c r="A12" s="162" t="s">
        <v>289</v>
      </c>
      <c r="B12" s="150" t="s">
        <v>239</v>
      </c>
      <c r="C12" s="150" t="s">
        <v>239</v>
      </c>
      <c r="D12" s="150" t="s">
        <v>239</v>
      </c>
      <c r="E12" s="150" t="s">
        <v>239</v>
      </c>
      <c r="F12" s="150">
        <v>213.63</v>
      </c>
      <c r="G12" s="150">
        <v>245.32</v>
      </c>
    </row>
    <row r="13" spans="1:13">
      <c r="A13" s="162" t="s">
        <v>249</v>
      </c>
      <c r="B13" s="150" t="s">
        <v>239</v>
      </c>
      <c r="C13" s="150" t="s">
        <v>239</v>
      </c>
      <c r="D13" s="150" t="s">
        <v>239</v>
      </c>
      <c r="E13" s="150" t="s">
        <v>239</v>
      </c>
      <c r="F13" s="150" t="s">
        <v>239</v>
      </c>
      <c r="G13" s="150" t="s">
        <v>239</v>
      </c>
    </row>
    <row r="14" spans="1:13">
      <c r="A14" s="162" t="s">
        <v>290</v>
      </c>
      <c r="B14" s="150">
        <v>418.96</v>
      </c>
      <c r="C14" s="150">
        <v>544.4</v>
      </c>
      <c r="D14" s="150">
        <v>566.22</v>
      </c>
      <c r="E14" s="150">
        <v>512.02</v>
      </c>
      <c r="F14" s="150">
        <v>497.41</v>
      </c>
      <c r="G14" s="150">
        <v>537.14</v>
      </c>
    </row>
    <row r="15" spans="1:13" ht="29.45" thickBot="1">
      <c r="A15" s="163" t="s">
        <v>291</v>
      </c>
      <c r="B15" s="158">
        <v>54.53</v>
      </c>
      <c r="C15" s="158">
        <v>70.38</v>
      </c>
      <c r="D15" s="158">
        <v>78.09</v>
      </c>
      <c r="E15" s="158">
        <v>99.98</v>
      </c>
      <c r="F15" s="158">
        <v>108.94</v>
      </c>
      <c r="G15" s="158">
        <v>109.37</v>
      </c>
    </row>
    <row r="16" spans="1:13" ht="15" thickTop="1">
      <c r="A16" s="78" t="s">
        <v>292</v>
      </c>
    </row>
  </sheetData>
  <hyperlinks>
    <hyperlink ref="M1" location="Índice!A1" display="Volver al índice" xr:uid="{25D291F7-6AF3-4781-9094-5238D7186C7C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DF3A-D234-491A-B013-A26B2EE1D561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612BC-7340-4CE8-ABD3-B4BDBEAFDDC6}">
  <sheetPr>
    <tabColor rgb="FF29C5D1"/>
  </sheetPr>
  <dimension ref="A1:N18"/>
  <sheetViews>
    <sheetView workbookViewId="0">
      <selection activeCell="C4" sqref="C4"/>
    </sheetView>
  </sheetViews>
  <sheetFormatPr defaultColWidth="11.42578125" defaultRowHeight="14.45"/>
  <cols>
    <col min="1" max="1" width="10.85546875" style="1"/>
    <col min="14" max="14" width="13.42578125" bestFit="1" customWidth="1"/>
  </cols>
  <sheetData>
    <row r="1" spans="1:14" ht="21">
      <c r="A1" s="58" t="s">
        <v>67</v>
      </c>
      <c r="B1" s="10"/>
      <c r="C1" s="10"/>
      <c r="D1" s="10"/>
      <c r="E1" s="10"/>
      <c r="F1" s="10"/>
      <c r="N1" s="52" t="s">
        <v>61</v>
      </c>
    </row>
    <row r="2" spans="1:14" ht="15.95" thickBot="1">
      <c r="A2" s="12" t="s">
        <v>68</v>
      </c>
      <c r="B2" s="11"/>
      <c r="C2" s="11"/>
    </row>
    <row r="3" spans="1:14" ht="15" thickTop="1">
      <c r="A3" s="7" t="s">
        <v>63</v>
      </c>
      <c r="B3" s="8" t="s">
        <v>65</v>
      </c>
      <c r="C3" s="8" t="s">
        <v>69</v>
      </c>
    </row>
    <row r="4" spans="1:14">
      <c r="A4" s="1">
        <v>2001</v>
      </c>
      <c r="B4" s="4">
        <v>2.1504378914819711</v>
      </c>
      <c r="C4" s="4">
        <v>0.97598183393212423</v>
      </c>
    </row>
    <row r="5" spans="1:14">
      <c r="A5" s="1">
        <v>2002</v>
      </c>
      <c r="B5" s="4">
        <v>1.0068687639572147</v>
      </c>
      <c r="C5" s="4">
        <v>1.7861276874555188</v>
      </c>
    </row>
    <row r="6" spans="1:14">
      <c r="A6" s="1">
        <v>2003</v>
      </c>
      <c r="B6" s="4">
        <v>0.70381147519688625</v>
      </c>
      <c r="C6" s="4">
        <v>2.8067759564809336</v>
      </c>
    </row>
    <row r="7" spans="1:14">
      <c r="A7" s="1">
        <v>2004</v>
      </c>
      <c r="B7" s="4">
        <v>2.2753307160896128</v>
      </c>
      <c r="C7" s="4">
        <v>3.7857428496944436</v>
      </c>
    </row>
    <row r="8" spans="1:14">
      <c r="A8" s="1">
        <v>2005</v>
      </c>
      <c r="B8" s="4">
        <v>1.6973326791559913</v>
      </c>
      <c r="C8" s="4">
        <v>3.3452160633487722</v>
      </c>
    </row>
    <row r="9" spans="1:14">
      <c r="A9" s="1">
        <v>2006</v>
      </c>
      <c r="B9" s="4">
        <v>3.2474334196429595</v>
      </c>
      <c r="C9" s="4">
        <v>2.6666258261220008</v>
      </c>
    </row>
    <row r="10" spans="1:14">
      <c r="A10" s="1">
        <v>2007</v>
      </c>
      <c r="B10" s="4">
        <v>3.0551033688922047</v>
      </c>
      <c r="C10" s="4">
        <v>1.7785702396528933</v>
      </c>
    </row>
    <row r="11" spans="1:14">
      <c r="A11" s="1">
        <v>2008</v>
      </c>
      <c r="B11" s="4">
        <v>0.47753660699770251</v>
      </c>
      <c r="C11" s="4">
        <v>-0.29162145869395317</v>
      </c>
    </row>
    <row r="12" spans="1:14">
      <c r="A12" s="1">
        <v>2009</v>
      </c>
      <c r="B12" s="4">
        <v>-4.5426044633364455</v>
      </c>
      <c r="C12" s="4">
        <v>-2.7755295741680754</v>
      </c>
    </row>
    <row r="13" spans="1:14">
      <c r="A13" s="1">
        <v>2010</v>
      </c>
      <c r="B13" s="4">
        <v>2.0971425024346928</v>
      </c>
      <c r="C13" s="4">
        <v>2.5319206161631485</v>
      </c>
    </row>
    <row r="14" spans="1:14">
      <c r="A14" s="1">
        <v>2011</v>
      </c>
      <c r="B14" s="4">
        <v>1.6310589315371402</v>
      </c>
      <c r="C14" s="4">
        <v>1.6014546724713909</v>
      </c>
    </row>
    <row r="15" spans="1:14">
      <c r="A15" s="1">
        <v>2012</v>
      </c>
      <c r="B15" s="4">
        <v>-0.85937871269592847</v>
      </c>
      <c r="C15" s="4">
        <v>2.3210844597760598</v>
      </c>
    </row>
    <row r="16" spans="1:14">
      <c r="A16" s="1">
        <v>2013</v>
      </c>
      <c r="B16" s="4">
        <v>-0.29610686504297234</v>
      </c>
      <c r="C16" s="4">
        <v>2.2193080253357493</v>
      </c>
    </row>
    <row r="17" spans="1:4" ht="15" thickBot="1">
      <c r="A17" s="5">
        <v>2014</v>
      </c>
      <c r="B17" s="6">
        <v>0.88776755490333414</v>
      </c>
      <c r="C17" s="6">
        <v>2.388199999999685</v>
      </c>
    </row>
    <row r="18" spans="1:4" ht="15" thickTop="1">
      <c r="A18" t="s">
        <v>66</v>
      </c>
      <c r="B18" s="10"/>
      <c r="C18" s="10"/>
      <c r="D18" s="10"/>
    </row>
  </sheetData>
  <hyperlinks>
    <hyperlink ref="N1" location="Índice!A1" display="Volver al índice" xr:uid="{CDB968FE-D353-4663-AE77-96AE3EEFE55E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91FE0-D800-4AFF-8B76-C35C8C896431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3D761-2DD9-4D32-A1A2-2776F1D67196}">
  <sheetPr>
    <tabColor rgb="FF40A682"/>
  </sheetPr>
  <dimension ref="A1:AD25"/>
  <sheetViews>
    <sheetView workbookViewId="0"/>
  </sheetViews>
  <sheetFormatPr defaultColWidth="11.42578125" defaultRowHeight="14.45"/>
  <cols>
    <col min="2" max="30" width="15.5703125" customWidth="1"/>
  </cols>
  <sheetData>
    <row r="1" spans="1:30" ht="21">
      <c r="A1" s="58" t="s">
        <v>293</v>
      </c>
      <c r="B1" s="1"/>
      <c r="K1" s="52" t="s">
        <v>61</v>
      </c>
    </row>
    <row r="2" spans="1:30" ht="15.95" thickBot="1">
      <c r="A2" s="57" t="s">
        <v>294</v>
      </c>
      <c r="B2" s="1"/>
    </row>
    <row r="3" spans="1:30" ht="27" customHeight="1" thickTop="1">
      <c r="A3" s="254" t="s">
        <v>63</v>
      </c>
      <c r="B3" s="232" t="s">
        <v>95</v>
      </c>
      <c r="C3" s="232" t="s">
        <v>295</v>
      </c>
      <c r="D3" s="232"/>
      <c r="E3" s="232" t="s">
        <v>177</v>
      </c>
      <c r="F3" s="232"/>
      <c r="G3" s="232" t="s">
        <v>115</v>
      </c>
      <c r="H3" s="232"/>
      <c r="I3" s="232" t="s">
        <v>116</v>
      </c>
      <c r="J3" s="232"/>
      <c r="K3" s="232" t="s">
        <v>117</v>
      </c>
      <c r="L3" s="232"/>
      <c r="M3" s="232" t="s">
        <v>118</v>
      </c>
      <c r="N3" s="232"/>
      <c r="O3" s="232" t="s">
        <v>119</v>
      </c>
      <c r="P3" s="232"/>
      <c r="Q3" s="232" t="s">
        <v>120</v>
      </c>
      <c r="R3" s="232"/>
      <c r="S3" s="232" t="s">
        <v>121</v>
      </c>
      <c r="T3" s="232"/>
      <c r="U3" s="232" t="s">
        <v>122</v>
      </c>
      <c r="V3" s="232"/>
      <c r="W3" s="232" t="s">
        <v>123</v>
      </c>
      <c r="X3" s="232"/>
      <c r="Y3" s="232" t="s">
        <v>124</v>
      </c>
      <c r="Z3" s="232"/>
      <c r="AA3" s="232" t="s">
        <v>125</v>
      </c>
      <c r="AB3" s="232"/>
      <c r="AC3" s="232" t="s">
        <v>126</v>
      </c>
      <c r="AD3" s="232"/>
    </row>
    <row r="4" spans="1:30" ht="43.5">
      <c r="A4" s="255"/>
      <c r="B4" s="256"/>
      <c r="C4" s="90" t="s">
        <v>296</v>
      </c>
      <c r="D4" s="90" t="s">
        <v>297</v>
      </c>
      <c r="E4" s="90" t="s">
        <v>296</v>
      </c>
      <c r="F4" s="90" t="s">
        <v>297</v>
      </c>
      <c r="G4" s="90" t="s">
        <v>296</v>
      </c>
      <c r="H4" s="90" t="s">
        <v>297</v>
      </c>
      <c r="I4" s="90" t="s">
        <v>296</v>
      </c>
      <c r="J4" s="90" t="s">
        <v>297</v>
      </c>
      <c r="K4" s="90" t="s">
        <v>296</v>
      </c>
      <c r="L4" s="90" t="s">
        <v>297</v>
      </c>
      <c r="M4" s="90" t="s">
        <v>296</v>
      </c>
      <c r="N4" s="90" t="s">
        <v>297</v>
      </c>
      <c r="O4" s="90" t="s">
        <v>296</v>
      </c>
      <c r="P4" s="90" t="s">
        <v>297</v>
      </c>
      <c r="Q4" s="90" t="s">
        <v>296</v>
      </c>
      <c r="R4" s="90" t="s">
        <v>297</v>
      </c>
      <c r="S4" s="90" t="s">
        <v>296</v>
      </c>
      <c r="T4" s="90" t="s">
        <v>297</v>
      </c>
      <c r="U4" s="90" t="s">
        <v>296</v>
      </c>
      <c r="V4" s="90" t="s">
        <v>297</v>
      </c>
      <c r="W4" s="90" t="s">
        <v>296</v>
      </c>
      <c r="X4" s="90" t="s">
        <v>297</v>
      </c>
      <c r="Y4" s="90" t="s">
        <v>296</v>
      </c>
      <c r="Z4" s="90" t="s">
        <v>297</v>
      </c>
      <c r="AA4" s="90" t="s">
        <v>296</v>
      </c>
      <c r="AB4" s="90" t="s">
        <v>297</v>
      </c>
      <c r="AC4" s="90" t="s">
        <v>296</v>
      </c>
      <c r="AD4" s="90" t="s">
        <v>297</v>
      </c>
    </row>
    <row r="5" spans="1:30">
      <c r="A5" s="1">
        <v>1995</v>
      </c>
      <c r="B5" s="65">
        <v>163433</v>
      </c>
      <c r="C5" s="65">
        <v>52399</v>
      </c>
      <c r="D5" s="87">
        <v>0.32061456376619163</v>
      </c>
      <c r="E5" s="1" t="s">
        <v>129</v>
      </c>
      <c r="F5" s="87">
        <v>0</v>
      </c>
      <c r="G5" s="1">
        <v>75</v>
      </c>
      <c r="H5" s="87">
        <v>4.5890364858994204E-4</v>
      </c>
      <c r="I5" s="65">
        <v>22245</v>
      </c>
      <c r="J5" s="87">
        <v>0.13611082217177681</v>
      </c>
      <c r="K5" s="1">
        <v>881</v>
      </c>
      <c r="L5" s="87">
        <v>5.3905881921031858E-3</v>
      </c>
      <c r="M5" s="65">
        <v>17007</v>
      </c>
      <c r="N5" s="87">
        <v>0.10406099135425526</v>
      </c>
      <c r="O5" s="65">
        <v>14538</v>
      </c>
      <c r="P5" s="87">
        <v>8.8953883242674364E-2</v>
      </c>
      <c r="Q5" s="65">
        <v>4713</v>
      </c>
      <c r="R5" s="147">
        <v>2.8837505277391959E-2</v>
      </c>
      <c r="S5" s="65">
        <v>1571</v>
      </c>
      <c r="T5" s="147">
        <v>9.6125017591306532E-3</v>
      </c>
      <c r="U5" s="1" t="s">
        <v>129</v>
      </c>
      <c r="V5" s="87">
        <v>0</v>
      </c>
      <c r="W5" s="1" t="s">
        <v>129</v>
      </c>
      <c r="X5" s="87">
        <v>0</v>
      </c>
      <c r="Y5" s="65">
        <v>18363</v>
      </c>
      <c r="Z5" s="87">
        <v>0.11235796932076142</v>
      </c>
      <c r="AA5" s="1" t="s">
        <v>129</v>
      </c>
      <c r="AB5" s="87">
        <v>0</v>
      </c>
      <c r="AC5" s="65">
        <v>31641</v>
      </c>
      <c r="AD5" s="87">
        <v>0.19360227126712476</v>
      </c>
    </row>
    <row r="6" spans="1:30">
      <c r="A6" s="1">
        <v>1996</v>
      </c>
      <c r="B6" s="65">
        <v>170959</v>
      </c>
      <c r="C6" s="65">
        <v>44455</v>
      </c>
      <c r="D6" s="87">
        <v>0.26003310735322505</v>
      </c>
      <c r="E6" s="1" t="s">
        <v>129</v>
      </c>
      <c r="F6" s="87">
        <v>0</v>
      </c>
      <c r="G6" s="1">
        <v>136</v>
      </c>
      <c r="H6" s="87">
        <v>7.955123743119695E-4</v>
      </c>
      <c r="I6" s="65">
        <v>22487</v>
      </c>
      <c r="J6" s="87">
        <v>0.13153446147906808</v>
      </c>
      <c r="K6" s="65">
        <v>1256</v>
      </c>
      <c r="L6" s="87">
        <v>7.3467907509987777E-3</v>
      </c>
      <c r="M6" s="65">
        <v>21499</v>
      </c>
      <c r="N6" s="87">
        <v>0.12575529805391936</v>
      </c>
      <c r="O6" s="65">
        <v>15072</v>
      </c>
      <c r="P6" s="87">
        <v>8.8161489011985325E-2</v>
      </c>
      <c r="Q6" s="65">
        <v>6207</v>
      </c>
      <c r="R6" s="147">
        <v>3.6306950789370553E-2</v>
      </c>
      <c r="S6" s="65">
        <v>1854</v>
      </c>
      <c r="T6" s="147">
        <v>1.0844705455694055E-2</v>
      </c>
      <c r="U6" s="1" t="s">
        <v>129</v>
      </c>
      <c r="V6" s="87">
        <v>0</v>
      </c>
      <c r="W6" s="1" t="s">
        <v>129</v>
      </c>
      <c r="X6" s="87">
        <v>0</v>
      </c>
      <c r="Y6" s="65">
        <v>23302</v>
      </c>
      <c r="Z6" s="87">
        <v>0.13630168636924642</v>
      </c>
      <c r="AA6" s="1" t="s">
        <v>129</v>
      </c>
      <c r="AB6" s="87">
        <v>0</v>
      </c>
      <c r="AC6" s="65">
        <v>34691</v>
      </c>
      <c r="AD6" s="87">
        <v>0.20291999836218041</v>
      </c>
    </row>
    <row r="7" spans="1:30">
      <c r="A7" s="1">
        <v>1997</v>
      </c>
      <c r="B7" s="65">
        <v>178896</v>
      </c>
      <c r="C7" s="65">
        <v>59200</v>
      </c>
      <c r="D7" s="87">
        <v>0.33091852249351578</v>
      </c>
      <c r="E7" s="1">
        <v>672</v>
      </c>
      <c r="F7" s="87">
        <v>3.756372417493963E-3</v>
      </c>
      <c r="G7" s="1">
        <v>118</v>
      </c>
      <c r="H7" s="87">
        <v>6.5960110902423756E-4</v>
      </c>
      <c r="I7" s="65">
        <v>20977</v>
      </c>
      <c r="J7" s="87">
        <v>0.11725807172882569</v>
      </c>
      <c r="K7" s="1">
        <v>444</v>
      </c>
      <c r="L7" s="87">
        <v>2.4818889187013683E-3</v>
      </c>
      <c r="M7" s="65">
        <v>20373</v>
      </c>
      <c r="N7" s="87">
        <v>0.11388180842500671</v>
      </c>
      <c r="O7" s="65">
        <v>19199</v>
      </c>
      <c r="P7" s="87">
        <v>0.10731933637420624</v>
      </c>
      <c r="Q7" s="65">
        <v>5900</v>
      </c>
      <c r="R7" s="147">
        <v>3.2980055451211875E-2</v>
      </c>
      <c r="S7" s="65">
        <v>2952</v>
      </c>
      <c r="T7" s="147">
        <v>1.650120740541991E-2</v>
      </c>
      <c r="U7" s="65">
        <v>3514</v>
      </c>
      <c r="V7" s="87">
        <v>1.9642697433145513E-2</v>
      </c>
      <c r="W7" s="65">
        <v>2273</v>
      </c>
      <c r="X7" s="87">
        <v>1.2705706108577051E-2</v>
      </c>
      <c r="Y7" s="65">
        <v>4240</v>
      </c>
      <c r="Z7" s="87">
        <v>2.3700921205616673E-2</v>
      </c>
      <c r="AA7" s="65">
        <v>3441</v>
      </c>
      <c r="AB7" s="87">
        <v>1.9234639119935604E-2</v>
      </c>
      <c r="AC7" s="65">
        <v>35593</v>
      </c>
      <c r="AD7" s="87">
        <v>0.19895917180931938</v>
      </c>
    </row>
    <row r="8" spans="1:30">
      <c r="A8" s="1">
        <v>1998</v>
      </c>
      <c r="B8" s="65">
        <v>175723</v>
      </c>
      <c r="C8" s="65">
        <v>34109</v>
      </c>
      <c r="D8" s="87">
        <v>0.1941066337360505</v>
      </c>
      <c r="E8" s="65">
        <v>1152</v>
      </c>
      <c r="F8" s="87">
        <v>6.5557724373018897E-3</v>
      </c>
      <c r="G8" s="1">
        <v>103</v>
      </c>
      <c r="H8" s="87">
        <v>5.8614979257126274E-4</v>
      </c>
      <c r="I8" s="65">
        <v>23160</v>
      </c>
      <c r="J8" s="87">
        <v>0.13179834170825674</v>
      </c>
      <c r="K8" s="1">
        <v>1.3069999999999999</v>
      </c>
      <c r="L8" s="87">
        <v>7.4378425135013627E-6</v>
      </c>
      <c r="M8" s="65">
        <v>25514</v>
      </c>
      <c r="N8" s="87">
        <v>0.14519442531711843</v>
      </c>
      <c r="O8" s="65">
        <v>19085</v>
      </c>
      <c r="P8" s="87">
        <v>0.10860843486623833</v>
      </c>
      <c r="Q8" s="65">
        <v>8239</v>
      </c>
      <c r="R8" s="147">
        <v>4.6886292631015861E-2</v>
      </c>
      <c r="S8" s="65">
        <v>5481</v>
      </c>
      <c r="T8" s="147">
        <v>3.1191136049350397E-2</v>
      </c>
      <c r="U8" s="65">
        <v>5704</v>
      </c>
      <c r="V8" s="87">
        <v>3.2460178804140608E-2</v>
      </c>
      <c r="W8" s="65">
        <v>2557</v>
      </c>
      <c r="X8" s="87">
        <v>1.4551310869948725E-2</v>
      </c>
      <c r="Y8" s="65">
        <v>4780</v>
      </c>
      <c r="Z8" s="87">
        <v>2.7201902995054716E-2</v>
      </c>
      <c r="AA8" s="65">
        <v>7065</v>
      </c>
      <c r="AB8" s="87">
        <v>4.0205323150640494E-2</v>
      </c>
      <c r="AC8" s="65">
        <v>37467</v>
      </c>
      <c r="AD8" s="87">
        <v>0.21321625512881068</v>
      </c>
    </row>
    <row r="9" spans="1:30">
      <c r="A9" s="1">
        <v>1999</v>
      </c>
      <c r="B9" s="65">
        <v>170231</v>
      </c>
      <c r="C9" s="65">
        <v>39601</v>
      </c>
      <c r="D9" s="87">
        <v>0.23263095440900894</v>
      </c>
      <c r="E9" s="1">
        <v>702</v>
      </c>
      <c r="F9" s="87">
        <v>4.1238082370426065E-3</v>
      </c>
      <c r="G9" s="1">
        <v>285</v>
      </c>
      <c r="H9" s="87">
        <v>1.674195651790802E-3</v>
      </c>
      <c r="I9" s="65">
        <v>24777</v>
      </c>
      <c r="J9" s="87">
        <v>0.14554928303305509</v>
      </c>
      <c r="K9" s="1">
        <v>1.2470000000000001</v>
      </c>
      <c r="L9" s="87">
        <v>7.3253402729232638E-6</v>
      </c>
      <c r="M9" s="65">
        <v>21650</v>
      </c>
      <c r="N9" s="87">
        <v>0.12718012582902058</v>
      </c>
      <c r="O9" s="65">
        <v>21300</v>
      </c>
      <c r="P9" s="87">
        <v>0.12512409608120731</v>
      </c>
      <c r="Q9" s="65">
        <v>8031</v>
      </c>
      <c r="R9" s="147">
        <v>4.7177071156252387E-2</v>
      </c>
      <c r="S9" s="65">
        <v>5167</v>
      </c>
      <c r="T9" s="147">
        <v>3.0352873448431836E-2</v>
      </c>
      <c r="U9" s="65">
        <v>3910</v>
      </c>
      <c r="V9" s="87">
        <v>2.2968789468428195E-2</v>
      </c>
      <c r="W9" s="65">
        <v>2186</v>
      </c>
      <c r="X9" s="87">
        <v>1.2841374367770853E-2</v>
      </c>
      <c r="Y9" s="65">
        <v>6500</v>
      </c>
      <c r="Z9" s="87">
        <v>3.8183409602246358E-2</v>
      </c>
      <c r="AA9" s="65">
        <v>4293</v>
      </c>
      <c r="AB9" s="87">
        <v>2.521867344960671E-2</v>
      </c>
      <c r="AC9" s="65">
        <v>30582</v>
      </c>
      <c r="AD9" s="87">
        <v>0.1796500049932151</v>
      </c>
    </row>
    <row r="10" spans="1:30">
      <c r="A10" s="1">
        <v>2000</v>
      </c>
      <c r="B10" s="65">
        <v>173668</v>
      </c>
      <c r="C10" s="65">
        <v>43870</v>
      </c>
      <c r="D10" s="87">
        <v>0.25260842527120714</v>
      </c>
      <c r="E10" s="1">
        <v>705</v>
      </c>
      <c r="F10" s="87">
        <v>4.0594697929382502E-3</v>
      </c>
      <c r="G10" s="1">
        <v>275</v>
      </c>
      <c r="H10" s="87">
        <v>1.5834811249049912E-3</v>
      </c>
      <c r="I10" s="65">
        <v>23033</v>
      </c>
      <c r="J10" s="87">
        <v>0.13262662090886057</v>
      </c>
      <c r="K10" s="1">
        <v>266</v>
      </c>
      <c r="L10" s="87">
        <v>1.5316581062717368E-3</v>
      </c>
      <c r="M10" s="65">
        <v>23189</v>
      </c>
      <c r="N10" s="87">
        <v>0.13352488656517034</v>
      </c>
      <c r="O10" s="65">
        <v>23142</v>
      </c>
      <c r="P10" s="87">
        <v>0.13325425524564111</v>
      </c>
      <c r="Q10" s="65">
        <v>10585</v>
      </c>
      <c r="R10" s="147">
        <v>6.0949628025888478E-2</v>
      </c>
      <c r="S10" s="65">
        <v>5945</v>
      </c>
      <c r="T10" s="147">
        <v>3.4231982863855169E-2</v>
      </c>
      <c r="U10" s="65">
        <v>5212</v>
      </c>
      <c r="V10" s="87">
        <v>3.0011285901835688E-2</v>
      </c>
      <c r="W10" s="65">
        <v>1938</v>
      </c>
      <c r="X10" s="87">
        <v>1.1159223345694082E-2</v>
      </c>
      <c r="Y10" s="65">
        <v>3531</v>
      </c>
      <c r="Z10" s="87">
        <v>2.0331897643780086E-2</v>
      </c>
      <c r="AA10" s="65">
        <v>3235</v>
      </c>
      <c r="AB10" s="87">
        <v>1.862749614206417E-2</v>
      </c>
      <c r="AC10" s="65">
        <v>28742</v>
      </c>
      <c r="AD10" s="87">
        <v>0.16549968906188819</v>
      </c>
    </row>
    <row r="11" spans="1:30">
      <c r="A11" s="1">
        <v>2001</v>
      </c>
      <c r="B11" s="65">
        <v>183483</v>
      </c>
      <c r="C11" s="65">
        <v>37509</v>
      </c>
      <c r="D11" s="87">
        <v>0.20442765814816632</v>
      </c>
      <c r="E11" s="65">
        <v>2493</v>
      </c>
      <c r="F11" s="87">
        <v>1.3587089812135184E-2</v>
      </c>
      <c r="G11" s="1">
        <v>256</v>
      </c>
      <c r="H11" s="87">
        <v>1.3952246257146438E-3</v>
      </c>
      <c r="I11" s="65">
        <v>27244</v>
      </c>
      <c r="J11" s="87">
        <v>0.14848242071472562</v>
      </c>
      <c r="K11" s="1">
        <v>421</v>
      </c>
      <c r="L11" s="87">
        <v>2.2944904977572852E-3</v>
      </c>
      <c r="M11" s="65">
        <v>26008</v>
      </c>
      <c r="N11" s="87">
        <v>0.1417461018186971</v>
      </c>
      <c r="O11" s="65">
        <v>28644</v>
      </c>
      <c r="P11" s="87">
        <v>0.15611255538660257</v>
      </c>
      <c r="Q11" s="65">
        <v>8722</v>
      </c>
      <c r="R11" s="147">
        <v>4.753573900579345E-2</v>
      </c>
      <c r="S11" s="65">
        <v>6144</v>
      </c>
      <c r="T11" s="147">
        <v>3.348539101715145E-2</v>
      </c>
      <c r="U11" s="65">
        <v>5027</v>
      </c>
      <c r="V11" s="87">
        <v>2.739763356823248E-2</v>
      </c>
      <c r="W11" s="1">
        <v>869</v>
      </c>
      <c r="X11" s="87">
        <v>4.7361335927579122E-3</v>
      </c>
      <c r="Y11" s="65">
        <v>5319</v>
      </c>
      <c r="Z11" s="87">
        <v>2.8989061656938243E-2</v>
      </c>
      <c r="AA11" s="65">
        <v>5611</v>
      </c>
      <c r="AB11" s="87">
        <v>3.0580489745644011E-2</v>
      </c>
      <c r="AC11" s="65">
        <v>29216</v>
      </c>
      <c r="AD11" s="87">
        <v>0.15923001040968374</v>
      </c>
    </row>
    <row r="12" spans="1:30">
      <c r="A12" s="1">
        <v>2002</v>
      </c>
      <c r="B12" s="65">
        <v>160192</v>
      </c>
      <c r="C12" s="65">
        <v>29099</v>
      </c>
      <c r="D12" s="87">
        <v>0.18165076907710748</v>
      </c>
      <c r="E12" s="1">
        <v>492</v>
      </c>
      <c r="F12" s="87">
        <v>3.0713144226927687E-3</v>
      </c>
      <c r="G12" s="1">
        <v>174</v>
      </c>
      <c r="H12" s="87">
        <v>1.0861965641230523E-3</v>
      </c>
      <c r="I12" s="65">
        <v>27493</v>
      </c>
      <c r="J12" s="87">
        <v>0.17162529964043149</v>
      </c>
      <c r="K12" s="1">
        <v>411</v>
      </c>
      <c r="L12" s="87">
        <v>2.5656711945665203E-3</v>
      </c>
      <c r="M12" s="65">
        <v>28783</v>
      </c>
      <c r="N12" s="87">
        <v>0.17967813623651618</v>
      </c>
      <c r="O12" s="65">
        <v>19345</v>
      </c>
      <c r="P12" s="87">
        <v>0.12076133639632441</v>
      </c>
      <c r="Q12" s="65">
        <v>8655</v>
      </c>
      <c r="R12" s="147">
        <v>5.4028915301638038E-2</v>
      </c>
      <c r="S12" s="65">
        <v>5801</v>
      </c>
      <c r="T12" s="147">
        <v>3.6212794646424289E-2</v>
      </c>
      <c r="U12" s="65">
        <v>5238</v>
      </c>
      <c r="V12" s="87">
        <v>3.2698262085497407E-2</v>
      </c>
      <c r="W12" s="65">
        <v>3143</v>
      </c>
      <c r="X12" s="87">
        <v>1.9620205753096285E-2</v>
      </c>
      <c r="Y12" s="65">
        <v>5099</v>
      </c>
      <c r="Z12" s="87">
        <v>3.1830553335996804E-2</v>
      </c>
      <c r="AA12" s="65">
        <v>4124</v>
      </c>
      <c r="AB12" s="87">
        <v>2.5744107071514182E-2</v>
      </c>
      <c r="AC12" s="65">
        <v>22385</v>
      </c>
      <c r="AD12" s="87">
        <v>0.13973856372353177</v>
      </c>
    </row>
    <row r="13" spans="1:30">
      <c r="A13" s="1">
        <v>2003</v>
      </c>
      <c r="B13" s="65">
        <v>187212</v>
      </c>
      <c r="C13" s="65">
        <v>55343</v>
      </c>
      <c r="D13" s="87">
        <v>0.29561673397004468</v>
      </c>
      <c r="E13" s="65">
        <v>1520</v>
      </c>
      <c r="F13" s="87">
        <v>8.1191376621156768E-3</v>
      </c>
      <c r="G13" s="1">
        <v>168</v>
      </c>
      <c r="H13" s="87">
        <v>8.9737837318120631E-4</v>
      </c>
      <c r="I13" s="65">
        <v>20144</v>
      </c>
      <c r="J13" s="87">
        <v>0.10759994017477512</v>
      </c>
      <c r="K13" s="1">
        <v>553</v>
      </c>
      <c r="L13" s="87">
        <v>2.9538704783881376E-3</v>
      </c>
      <c r="M13" s="65">
        <v>32506</v>
      </c>
      <c r="N13" s="87">
        <v>0.17363203213469222</v>
      </c>
      <c r="O13" s="65">
        <v>22589</v>
      </c>
      <c r="P13" s="87">
        <v>0.12066000042732304</v>
      </c>
      <c r="Q13" s="65">
        <v>7011</v>
      </c>
      <c r="R13" s="147">
        <v>3.744952246650856E-2</v>
      </c>
      <c r="S13" s="65">
        <v>6773</v>
      </c>
      <c r="T13" s="147">
        <v>3.617823643783518E-2</v>
      </c>
      <c r="U13" s="65">
        <v>3469</v>
      </c>
      <c r="V13" s="87">
        <v>1.8529795098604789E-2</v>
      </c>
      <c r="W13" s="65">
        <v>1574</v>
      </c>
      <c r="X13" s="87">
        <v>8.4075807106382076E-3</v>
      </c>
      <c r="Y13" s="65">
        <v>5738</v>
      </c>
      <c r="Z13" s="87">
        <v>3.0649744674486678E-2</v>
      </c>
      <c r="AA13" s="65">
        <v>4323</v>
      </c>
      <c r="AB13" s="87">
        <v>2.3091468495609255E-2</v>
      </c>
      <c r="AC13" s="65">
        <v>25501</v>
      </c>
      <c r="AD13" s="87">
        <v>0.13621455889579728</v>
      </c>
    </row>
    <row r="14" spans="1:30">
      <c r="A14" s="1">
        <v>2004</v>
      </c>
      <c r="B14" s="65">
        <v>183874</v>
      </c>
      <c r="C14" s="65">
        <v>46505</v>
      </c>
      <c r="D14" s="87">
        <v>0.25291775890011636</v>
      </c>
      <c r="E14" s="1">
        <v>616</v>
      </c>
      <c r="F14" s="87">
        <v>3.350120191000359E-3</v>
      </c>
      <c r="G14" s="1">
        <v>116</v>
      </c>
      <c r="H14" s="87">
        <v>6.3086678921435327E-4</v>
      </c>
      <c r="I14" s="65">
        <v>22296</v>
      </c>
      <c r="J14" s="87">
        <v>0.12125694769244157</v>
      </c>
      <c r="K14" s="1">
        <v>247</v>
      </c>
      <c r="L14" s="87">
        <v>1.3433111804822867E-3</v>
      </c>
      <c r="M14" s="65">
        <v>35394</v>
      </c>
      <c r="N14" s="87">
        <v>0.19249050980562776</v>
      </c>
      <c r="O14" s="65">
        <v>21739</v>
      </c>
      <c r="P14" s="87">
        <v>0.11822769940285195</v>
      </c>
      <c r="Q14" s="65">
        <v>7885</v>
      </c>
      <c r="R14" s="147">
        <v>4.2882626146165309E-2</v>
      </c>
      <c r="S14" s="65">
        <v>5370</v>
      </c>
      <c r="T14" s="147">
        <v>2.92047815351817E-2</v>
      </c>
      <c r="U14" s="65">
        <v>1951</v>
      </c>
      <c r="V14" s="87">
        <v>1.0610526773768994E-2</v>
      </c>
      <c r="W14" s="65">
        <v>1938</v>
      </c>
      <c r="X14" s="87">
        <v>1.0539826185322558E-2</v>
      </c>
      <c r="Y14" s="65">
        <v>5738</v>
      </c>
      <c r="Z14" s="87">
        <v>3.12061520388962E-2</v>
      </c>
      <c r="AA14" s="65">
        <v>3567</v>
      </c>
      <c r="AB14" s="87">
        <v>1.9399153768341365E-2</v>
      </c>
      <c r="AC14" s="65">
        <v>30512</v>
      </c>
      <c r="AD14" s="87">
        <v>0.1659397195905892</v>
      </c>
    </row>
    <row r="15" spans="1:30">
      <c r="A15" s="1">
        <v>2005</v>
      </c>
      <c r="B15" s="65">
        <v>201556</v>
      </c>
      <c r="C15" s="65">
        <v>37158</v>
      </c>
      <c r="D15" s="87">
        <v>0.18435571255631189</v>
      </c>
      <c r="E15" s="1">
        <v>237</v>
      </c>
      <c r="F15" s="87">
        <v>1.1758518724324753E-3</v>
      </c>
      <c r="G15" s="1" t="s">
        <v>129</v>
      </c>
      <c r="H15" s="87">
        <v>0</v>
      </c>
      <c r="I15" s="65">
        <v>24819</v>
      </c>
      <c r="J15" s="87">
        <v>0.12313699418523884</v>
      </c>
      <c r="K15" s="1">
        <v>549</v>
      </c>
      <c r="L15" s="87">
        <v>2.7238087677866202E-3</v>
      </c>
      <c r="M15" s="65">
        <v>40786</v>
      </c>
      <c r="N15" s="87">
        <v>0.20235567286510944</v>
      </c>
      <c r="O15" s="65">
        <v>30465</v>
      </c>
      <c r="P15" s="87">
        <v>0.15114906031078212</v>
      </c>
      <c r="Q15" s="65">
        <v>10158</v>
      </c>
      <c r="R15" s="147">
        <v>5.0397904304510903E-2</v>
      </c>
      <c r="S15" s="65">
        <v>7190</v>
      </c>
      <c r="T15" s="147">
        <v>3.5672468197424041E-2</v>
      </c>
      <c r="U15" s="65">
        <v>2625</v>
      </c>
      <c r="V15" s="87">
        <v>1.302367580225843E-2</v>
      </c>
      <c r="W15" s="65">
        <v>1703</v>
      </c>
      <c r="X15" s="87">
        <v>8.4492647204747074E-3</v>
      </c>
      <c r="Y15" s="65">
        <v>4142</v>
      </c>
      <c r="Z15" s="87">
        <v>2.0550120065887394E-2</v>
      </c>
      <c r="AA15" s="65">
        <v>4967</v>
      </c>
      <c r="AB15" s="87">
        <v>2.4643275318025761E-2</v>
      </c>
      <c r="AC15" s="65">
        <v>36757</v>
      </c>
      <c r="AD15" s="87">
        <v>0.18236619103375737</v>
      </c>
    </row>
    <row r="16" spans="1:30">
      <c r="A16" s="1">
        <v>2006</v>
      </c>
      <c r="B16" s="65">
        <v>188746</v>
      </c>
      <c r="C16" s="65">
        <v>63516</v>
      </c>
      <c r="D16" s="87">
        <v>0.33651574073092938</v>
      </c>
      <c r="E16" s="1">
        <v>814</v>
      </c>
      <c r="F16" s="87">
        <v>4.3126741758765744E-3</v>
      </c>
      <c r="G16" s="1" t="s">
        <v>129</v>
      </c>
      <c r="H16" s="87">
        <v>0</v>
      </c>
      <c r="I16" s="65">
        <v>19778</v>
      </c>
      <c r="J16" s="87">
        <v>0.10478632659764975</v>
      </c>
      <c r="K16" s="1">
        <v>270</v>
      </c>
      <c r="L16" s="87">
        <v>1.4304938912612717E-3</v>
      </c>
      <c r="M16" s="65">
        <v>27772</v>
      </c>
      <c r="N16" s="87">
        <v>0.14713954203002977</v>
      </c>
      <c r="O16" s="65">
        <v>23683</v>
      </c>
      <c r="P16" s="87">
        <v>0.12547550676570629</v>
      </c>
      <c r="Q16" s="1">
        <v>6272</v>
      </c>
      <c r="R16" s="147">
        <v>3.3229843281447027E-2</v>
      </c>
      <c r="S16" s="65">
        <v>6327</v>
      </c>
      <c r="T16" s="147">
        <v>3.352124018522247E-2</v>
      </c>
      <c r="U16" s="65">
        <v>3495</v>
      </c>
      <c r="V16" s="87">
        <v>1.8516948703548683E-2</v>
      </c>
      <c r="W16" s="65">
        <v>1263</v>
      </c>
      <c r="X16" s="87">
        <v>6.6915325357888378E-3</v>
      </c>
      <c r="Y16" s="65">
        <v>3889</v>
      </c>
      <c r="Z16" s="87">
        <v>2.0604410159685504E-2</v>
      </c>
      <c r="AA16" s="65">
        <v>5200</v>
      </c>
      <c r="AB16" s="87">
        <v>2.7550252720587455E-2</v>
      </c>
      <c r="AC16" s="65">
        <v>26467</v>
      </c>
      <c r="AD16" s="87">
        <v>0.14022548822226696</v>
      </c>
    </row>
    <row r="17" spans="1:30">
      <c r="A17" s="1">
        <v>2007</v>
      </c>
      <c r="B17" s="65">
        <v>146983</v>
      </c>
      <c r="C17" s="65">
        <v>41973</v>
      </c>
      <c r="D17" s="87">
        <v>0.28556363661103668</v>
      </c>
      <c r="E17" s="1">
        <v>337</v>
      </c>
      <c r="F17" s="87">
        <v>2.2927821584809126E-3</v>
      </c>
      <c r="G17" s="1">
        <v>41</v>
      </c>
      <c r="H17" s="87">
        <v>2.7894382343536327E-4</v>
      </c>
      <c r="I17" s="65">
        <v>14338</v>
      </c>
      <c r="J17" s="87">
        <v>9.7548696107713134E-2</v>
      </c>
      <c r="K17" s="1">
        <v>263</v>
      </c>
      <c r="L17" s="87">
        <v>1.7893225747195253E-3</v>
      </c>
      <c r="M17" s="65">
        <v>21738</v>
      </c>
      <c r="N17" s="87">
        <v>0.14789465448385186</v>
      </c>
      <c r="O17" s="65">
        <v>20027</v>
      </c>
      <c r="P17" s="87">
        <v>0.13625385248634195</v>
      </c>
      <c r="Q17" s="65">
        <v>6502</v>
      </c>
      <c r="R17" s="147">
        <v>4.4236408292115413E-2</v>
      </c>
      <c r="S17" s="65">
        <v>6198</v>
      </c>
      <c r="T17" s="147">
        <v>4.2168141893960523E-2</v>
      </c>
      <c r="U17" s="65">
        <v>4571</v>
      </c>
      <c r="V17" s="87">
        <v>3.1098834559098672E-2</v>
      </c>
      <c r="W17" s="65">
        <v>1521</v>
      </c>
      <c r="X17" s="87">
        <v>1.034813549866311E-2</v>
      </c>
      <c r="Y17" s="65">
        <v>4002</v>
      </c>
      <c r="Z17" s="87">
        <v>2.7227638570446921E-2</v>
      </c>
      <c r="AA17" s="65">
        <v>3899</v>
      </c>
      <c r="AB17" s="87">
        <v>2.652687725791418E-2</v>
      </c>
      <c r="AC17" s="65">
        <v>21573</v>
      </c>
      <c r="AD17" s="87">
        <v>0.14677207568222175</v>
      </c>
    </row>
    <row r="18" spans="1:30">
      <c r="A18" s="1">
        <v>2008</v>
      </c>
      <c r="B18" s="65">
        <v>146858</v>
      </c>
      <c r="C18" s="65">
        <v>42947</v>
      </c>
      <c r="D18" s="87">
        <v>0.29243895463645153</v>
      </c>
      <c r="E18" s="1">
        <v>996</v>
      </c>
      <c r="F18" s="87">
        <v>6.7820615832981518E-3</v>
      </c>
      <c r="G18" s="1">
        <v>314</v>
      </c>
      <c r="H18" s="87">
        <v>2.1381198164213051E-3</v>
      </c>
      <c r="I18" s="65">
        <v>16617</v>
      </c>
      <c r="J18" s="87">
        <v>0.11315011780086887</v>
      </c>
      <c r="K18" s="1">
        <v>601</v>
      </c>
      <c r="L18" s="87">
        <v>4.0923885658254913E-3</v>
      </c>
      <c r="M18" s="65">
        <v>24278</v>
      </c>
      <c r="N18" s="87">
        <v>0.16531615574228167</v>
      </c>
      <c r="O18" s="65">
        <v>18818</v>
      </c>
      <c r="P18" s="87">
        <v>0.12813738441215325</v>
      </c>
      <c r="Q18" s="65">
        <v>6475</v>
      </c>
      <c r="R18" s="147">
        <v>4.4090209590216402E-2</v>
      </c>
      <c r="S18" s="65">
        <v>4845</v>
      </c>
      <c r="T18" s="147">
        <v>3.2991052581405167E-2</v>
      </c>
      <c r="U18" s="65">
        <v>1535</v>
      </c>
      <c r="V18" s="87">
        <v>1.0452273624862111E-2</v>
      </c>
      <c r="W18" s="65">
        <v>1938</v>
      </c>
      <c r="X18" s="87">
        <v>1.3196421032562067E-2</v>
      </c>
      <c r="Y18" s="65">
        <v>5239</v>
      </c>
      <c r="Z18" s="87">
        <v>3.5673916300099417E-2</v>
      </c>
      <c r="AA18" s="65">
        <v>4207</v>
      </c>
      <c r="AB18" s="87">
        <v>2.864671996077844E-2</v>
      </c>
      <c r="AC18" s="65">
        <v>18048</v>
      </c>
      <c r="AD18" s="87">
        <v>0.12289422435277615</v>
      </c>
    </row>
    <row r="19" spans="1:30">
      <c r="A19" s="1">
        <v>2009</v>
      </c>
      <c r="B19" s="65">
        <v>187088</v>
      </c>
      <c r="C19" s="65">
        <v>51461</v>
      </c>
      <c r="D19" s="87">
        <v>0.27506307192337298</v>
      </c>
      <c r="E19" s="1">
        <v>196</v>
      </c>
      <c r="F19" s="87">
        <v>1.0476353373813393E-3</v>
      </c>
      <c r="G19" s="1">
        <v>40</v>
      </c>
      <c r="H19" s="87">
        <v>2.1380313007782434E-4</v>
      </c>
      <c r="I19" s="65">
        <v>20933</v>
      </c>
      <c r="J19" s="87">
        <v>0.11188852304797742</v>
      </c>
      <c r="K19" s="1">
        <v>263</v>
      </c>
      <c r="L19" s="87">
        <v>1.4057555802616951E-3</v>
      </c>
      <c r="M19" s="65">
        <v>27454</v>
      </c>
      <c r="N19" s="87">
        <v>0.14674377832891475</v>
      </c>
      <c r="O19" s="65">
        <v>28498</v>
      </c>
      <c r="P19" s="87">
        <v>0.15232404002394595</v>
      </c>
      <c r="Q19" s="65">
        <v>6193</v>
      </c>
      <c r="R19" s="147">
        <v>3.3102069614299151E-2</v>
      </c>
      <c r="S19" s="65">
        <v>10032</v>
      </c>
      <c r="T19" s="147">
        <v>5.3621825023518345E-2</v>
      </c>
      <c r="U19" s="65">
        <v>4549</v>
      </c>
      <c r="V19" s="87">
        <v>2.4314760968100573E-2</v>
      </c>
      <c r="W19" s="65">
        <v>3819</v>
      </c>
      <c r="X19" s="87">
        <v>2.0412853844180279E-2</v>
      </c>
      <c r="Y19" s="65">
        <v>5147</v>
      </c>
      <c r="Z19" s="87">
        <v>2.7511117762764048E-2</v>
      </c>
      <c r="AA19" s="65">
        <v>4970</v>
      </c>
      <c r="AB19" s="87">
        <v>2.6565038912169676E-2</v>
      </c>
      <c r="AC19" s="65">
        <v>23533</v>
      </c>
      <c r="AD19" s="87">
        <v>0.12578572650303602</v>
      </c>
    </row>
    <row r="20" spans="1:30">
      <c r="A20" s="1">
        <v>2010</v>
      </c>
      <c r="B20" s="65">
        <v>181806</v>
      </c>
      <c r="C20" s="65">
        <v>47060</v>
      </c>
      <c r="D20" s="87">
        <v>0.25884734277196575</v>
      </c>
      <c r="E20" s="65">
        <v>939</v>
      </c>
      <c r="F20" s="87">
        <v>5.1648460446849943E-3</v>
      </c>
      <c r="G20" s="65" t="s">
        <v>182</v>
      </c>
      <c r="H20" s="87">
        <v>0</v>
      </c>
      <c r="I20" s="65">
        <v>17501</v>
      </c>
      <c r="J20" s="87">
        <v>9.6261949550619896E-2</v>
      </c>
      <c r="K20" s="65">
        <v>346</v>
      </c>
      <c r="L20" s="87">
        <v>1.9031275095431394E-3</v>
      </c>
      <c r="M20" s="65">
        <v>23570</v>
      </c>
      <c r="N20" s="87">
        <v>0.1296436861269705</v>
      </c>
      <c r="O20" s="65">
        <v>27181</v>
      </c>
      <c r="P20" s="87">
        <v>0.14950551686963026</v>
      </c>
      <c r="Q20" s="65">
        <v>9278</v>
      </c>
      <c r="R20" s="147">
        <v>5.103241917208453E-2</v>
      </c>
      <c r="S20" s="65">
        <v>7278</v>
      </c>
      <c r="T20" s="147">
        <v>4.0031682122702222E-2</v>
      </c>
      <c r="U20" s="65">
        <v>4049</v>
      </c>
      <c r="V20" s="87">
        <v>2.2270992156474483E-2</v>
      </c>
      <c r="W20" s="65">
        <v>2767</v>
      </c>
      <c r="X20" s="87">
        <v>1.5219519707820425E-2</v>
      </c>
      <c r="Y20" s="65">
        <v>6445</v>
      </c>
      <c r="Z20" s="87">
        <v>3.5449875141634488E-2</v>
      </c>
      <c r="AA20" s="65">
        <v>4004</v>
      </c>
      <c r="AB20" s="87">
        <v>2.2023475572863382E-2</v>
      </c>
      <c r="AC20" s="65">
        <v>31388</v>
      </c>
      <c r="AD20" s="87">
        <v>0.17264556725300595</v>
      </c>
    </row>
    <row r="21" spans="1:30">
      <c r="A21" s="1">
        <v>2011</v>
      </c>
      <c r="B21" s="65">
        <v>174758</v>
      </c>
      <c r="C21" s="65">
        <v>46891</v>
      </c>
      <c r="D21" s="87">
        <v>0.26831961913045471</v>
      </c>
      <c r="E21" s="1">
        <v>899</v>
      </c>
      <c r="F21" s="87">
        <v>5.1442566291671913E-3</v>
      </c>
      <c r="G21" s="1">
        <v>34</v>
      </c>
      <c r="H21" s="87">
        <v>1.9455475571933761E-4</v>
      </c>
      <c r="I21" s="65">
        <v>18618</v>
      </c>
      <c r="J21" s="87">
        <v>0.10653589535243022</v>
      </c>
      <c r="K21" s="1">
        <v>169</v>
      </c>
      <c r="L21" s="87">
        <v>9.6705157989906043E-4</v>
      </c>
      <c r="M21" s="65">
        <v>23735</v>
      </c>
      <c r="N21" s="87">
        <v>0.13581638608819052</v>
      </c>
      <c r="O21" s="65">
        <v>30197</v>
      </c>
      <c r="P21" s="87">
        <v>0.17279323407225994</v>
      </c>
      <c r="Q21" s="65">
        <v>6585</v>
      </c>
      <c r="R21" s="147">
        <v>3.7680678423877588E-2</v>
      </c>
      <c r="S21" s="65">
        <v>6657</v>
      </c>
      <c r="T21" s="147">
        <v>3.809267673010678E-2</v>
      </c>
      <c r="U21" s="65">
        <v>2622</v>
      </c>
      <c r="V21" s="87">
        <v>1.5003604985179506E-2</v>
      </c>
      <c r="W21" s="65">
        <v>3273</v>
      </c>
      <c r="X21" s="87">
        <v>1.8728756337335058E-2</v>
      </c>
      <c r="Y21" s="65">
        <v>5294</v>
      </c>
      <c r="Z21" s="87">
        <v>3.0293319905240389E-2</v>
      </c>
      <c r="AA21" s="65">
        <v>3802</v>
      </c>
      <c r="AB21" s="87">
        <v>2.1755799448380044E-2</v>
      </c>
      <c r="AC21" s="65">
        <v>25982</v>
      </c>
      <c r="AD21" s="87">
        <v>0.14867416656175969</v>
      </c>
    </row>
    <row r="22" spans="1:30">
      <c r="A22" s="1">
        <v>2012</v>
      </c>
      <c r="B22" s="65">
        <v>165439</v>
      </c>
      <c r="C22" s="65">
        <v>35380</v>
      </c>
      <c r="D22" s="87">
        <v>0.21385525782916967</v>
      </c>
      <c r="E22" s="1">
        <v>537</v>
      </c>
      <c r="F22" s="87">
        <v>3.245909368407691E-3</v>
      </c>
      <c r="G22" s="1">
        <v>37</v>
      </c>
      <c r="H22" s="87">
        <v>2.2364738665006436E-4</v>
      </c>
      <c r="I22" s="65">
        <v>17224</v>
      </c>
      <c r="J22" s="87">
        <v>0.10411088074758672</v>
      </c>
      <c r="K22" s="1">
        <v>56</v>
      </c>
      <c r="L22" s="87">
        <v>3.384933419568542E-4</v>
      </c>
      <c r="M22" s="65">
        <v>24645</v>
      </c>
      <c r="N22" s="87">
        <v>0.14896729308083342</v>
      </c>
      <c r="O22" s="65">
        <v>25877</v>
      </c>
      <c r="P22" s="87">
        <v>0.15641414660388422</v>
      </c>
      <c r="Q22" s="65">
        <v>8063</v>
      </c>
      <c r="R22" s="147">
        <v>4.8736996717823486E-2</v>
      </c>
      <c r="S22" s="65">
        <v>7528</v>
      </c>
      <c r="T22" s="147">
        <v>4.5503176397342825E-2</v>
      </c>
      <c r="U22" s="65">
        <v>4837</v>
      </c>
      <c r="V22" s="87">
        <v>2.923736241152328E-2</v>
      </c>
      <c r="W22" s="65">
        <v>2087</v>
      </c>
      <c r="X22" s="87">
        <v>1.2614921511856335E-2</v>
      </c>
      <c r="Y22" s="65">
        <v>6945</v>
      </c>
      <c r="Z22" s="87">
        <v>4.1979218926613437E-2</v>
      </c>
      <c r="AA22" s="65">
        <v>5509</v>
      </c>
      <c r="AB22" s="87">
        <v>3.3299282515005531E-2</v>
      </c>
      <c r="AC22" s="65">
        <v>26714</v>
      </c>
      <c r="AD22" s="87">
        <v>0.16147341316134647</v>
      </c>
    </row>
    <row r="23" spans="1:30">
      <c r="A23" s="1">
        <v>2013</v>
      </c>
      <c r="B23" s="65">
        <v>165649</v>
      </c>
      <c r="C23" s="65">
        <v>46367</v>
      </c>
      <c r="D23" s="87">
        <v>0.2799111374049949</v>
      </c>
      <c r="E23" s="1">
        <v>86</v>
      </c>
      <c r="F23" s="87">
        <v>5.1917005233958547E-4</v>
      </c>
      <c r="G23" s="1">
        <v>30</v>
      </c>
      <c r="H23" s="87">
        <v>1.8110583221148333E-4</v>
      </c>
      <c r="I23" s="65">
        <v>14135</v>
      </c>
      <c r="J23" s="87">
        <v>8.5331031276977221E-2</v>
      </c>
      <c r="K23" s="1">
        <v>499</v>
      </c>
      <c r="L23" s="87">
        <v>3.012393675784339E-3</v>
      </c>
      <c r="M23" s="65">
        <v>20426</v>
      </c>
      <c r="N23" s="87">
        <v>0.12330892429172527</v>
      </c>
      <c r="O23" s="65">
        <v>27581</v>
      </c>
      <c r="P23" s="87">
        <v>0.16650266527416405</v>
      </c>
      <c r="Q23" s="65">
        <v>4641</v>
      </c>
      <c r="R23" s="147">
        <v>2.8017072243116468E-2</v>
      </c>
      <c r="S23" s="65">
        <v>7986</v>
      </c>
      <c r="T23" s="147">
        <v>4.8210372534696858E-2</v>
      </c>
      <c r="U23" s="65">
        <v>3104</v>
      </c>
      <c r="V23" s="87">
        <v>1.8738416772814806E-2</v>
      </c>
      <c r="W23" s="65">
        <v>1909</v>
      </c>
      <c r="X23" s="87">
        <v>1.1524367789724056E-2</v>
      </c>
      <c r="Y23" s="65">
        <v>6004</v>
      </c>
      <c r="Z23" s="87">
        <v>3.6245313886591531E-2</v>
      </c>
      <c r="AA23" s="65">
        <v>6230</v>
      </c>
      <c r="AB23" s="87">
        <v>3.7609644489251366E-2</v>
      </c>
      <c r="AC23" s="65">
        <v>26651</v>
      </c>
      <c r="AD23" s="87">
        <v>0.16088838447560808</v>
      </c>
    </row>
    <row r="24" spans="1:30" ht="15" thickBot="1">
      <c r="A24" s="5">
        <v>2014</v>
      </c>
      <c r="B24" s="67">
        <v>198915</v>
      </c>
      <c r="C24" s="67">
        <v>53833</v>
      </c>
      <c r="D24" s="89">
        <v>0.27063318502878114</v>
      </c>
      <c r="E24" s="5">
        <v>716</v>
      </c>
      <c r="F24" s="89">
        <v>3.5995274363421564E-3</v>
      </c>
      <c r="G24" s="5">
        <v>296</v>
      </c>
      <c r="H24" s="89">
        <v>1.4880727949123998E-3</v>
      </c>
      <c r="I24" s="67">
        <v>18645</v>
      </c>
      <c r="J24" s="89">
        <v>9.3733504260613831E-2</v>
      </c>
      <c r="K24" s="5">
        <v>270</v>
      </c>
      <c r="L24" s="89">
        <v>1.3573636980619864E-3</v>
      </c>
      <c r="M24" s="67">
        <v>26353</v>
      </c>
      <c r="N24" s="89">
        <v>0.13248372420380564</v>
      </c>
      <c r="O24" s="67">
        <v>31067</v>
      </c>
      <c r="P24" s="89">
        <v>0.15618228891737676</v>
      </c>
      <c r="Q24" s="67">
        <v>8168</v>
      </c>
      <c r="R24" s="164">
        <v>4.1062765502852976E-2</v>
      </c>
      <c r="S24" s="67">
        <v>9965</v>
      </c>
      <c r="T24" s="164">
        <v>5.0096775004398866E-2</v>
      </c>
      <c r="U24" s="67">
        <v>3340</v>
      </c>
      <c r="V24" s="89">
        <v>1.6791091672322348E-2</v>
      </c>
      <c r="W24" s="67">
        <v>2493</v>
      </c>
      <c r="X24" s="89">
        <v>1.253299147877234E-2</v>
      </c>
      <c r="Y24" s="67">
        <v>7194</v>
      </c>
      <c r="Z24" s="89">
        <v>3.6166201643918254E-2</v>
      </c>
      <c r="AA24" s="67">
        <v>5858</v>
      </c>
      <c r="AB24" s="89">
        <v>2.9449764974989318E-2</v>
      </c>
      <c r="AC24" s="67">
        <v>30717</v>
      </c>
      <c r="AD24" s="89">
        <v>0.15442274338285197</v>
      </c>
    </row>
    <row r="25" spans="1:30" ht="15" thickTop="1">
      <c r="A25" t="s">
        <v>146</v>
      </c>
    </row>
  </sheetData>
  <mergeCells count="16">
    <mergeCell ref="I3:J3"/>
    <mergeCell ref="A3:A4"/>
    <mergeCell ref="B3:B4"/>
    <mergeCell ref="C3:D3"/>
    <mergeCell ref="E3:F3"/>
    <mergeCell ref="G3:H3"/>
    <mergeCell ref="W3:X3"/>
    <mergeCell ref="Y3:Z3"/>
    <mergeCell ref="AA3:AB3"/>
    <mergeCell ref="AC3:AD3"/>
    <mergeCell ref="K3:L3"/>
    <mergeCell ref="M3:N3"/>
    <mergeCell ref="O3:P3"/>
    <mergeCell ref="Q3:R3"/>
    <mergeCell ref="S3:T3"/>
    <mergeCell ref="U3:V3"/>
  </mergeCells>
  <hyperlinks>
    <hyperlink ref="K1" location="Índice!A1" display="Volver al índice" xr:uid="{6FB10F3B-DCC3-4EEC-92E9-CD247920120D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AF681-3476-4BC3-8D89-A7B78705EFC5}">
  <sheetPr>
    <tabColor rgb="FF40A682"/>
  </sheetPr>
  <dimension ref="A1:AA19"/>
  <sheetViews>
    <sheetView workbookViewId="0"/>
  </sheetViews>
  <sheetFormatPr defaultColWidth="11.42578125" defaultRowHeight="14.45"/>
  <cols>
    <col min="1" max="1" width="19.140625" customWidth="1"/>
    <col min="2" max="2" width="16.7109375" bestFit="1" customWidth="1"/>
    <col min="4" max="4" width="16.7109375" bestFit="1" customWidth="1"/>
    <col min="6" max="6" width="16.7109375" bestFit="1" customWidth="1"/>
    <col min="8" max="8" width="16.7109375" bestFit="1" customWidth="1"/>
    <col min="10" max="10" width="16.7109375" bestFit="1" customWidth="1"/>
    <col min="11" max="11" width="13.42578125" bestFit="1" customWidth="1"/>
    <col min="12" max="12" width="16.7109375" bestFit="1" customWidth="1"/>
    <col min="14" max="14" width="16.7109375" bestFit="1" customWidth="1"/>
    <col min="16" max="16" width="16.7109375" bestFit="1" customWidth="1"/>
    <col min="18" max="18" width="16.7109375" bestFit="1" customWidth="1"/>
    <col min="20" max="20" width="16.7109375" bestFit="1" customWidth="1"/>
    <col min="22" max="22" width="16.7109375" bestFit="1" customWidth="1"/>
    <col min="24" max="24" width="16.7109375" bestFit="1" customWidth="1"/>
    <col min="26" max="26" width="16.7109375" bestFit="1" customWidth="1"/>
  </cols>
  <sheetData>
    <row r="1" spans="1:27" ht="21">
      <c r="A1" s="58" t="s">
        <v>298</v>
      </c>
      <c r="K1" s="52" t="s">
        <v>61</v>
      </c>
    </row>
    <row r="2" spans="1:27" ht="15.95" thickBot="1">
      <c r="A2" s="57" t="s">
        <v>299</v>
      </c>
    </row>
    <row r="3" spans="1:27" ht="15" thickTop="1">
      <c r="A3" s="243" t="s">
        <v>132</v>
      </c>
      <c r="B3" s="243">
        <v>1992</v>
      </c>
      <c r="C3" s="243"/>
      <c r="D3" s="243">
        <v>1993</v>
      </c>
      <c r="E3" s="243"/>
      <c r="F3" s="243">
        <v>1994</v>
      </c>
      <c r="G3" s="243"/>
      <c r="H3" s="243">
        <v>1995</v>
      </c>
      <c r="I3" s="243"/>
      <c r="J3" s="243">
        <v>1997</v>
      </c>
      <c r="K3" s="243"/>
      <c r="L3" s="230">
        <v>1998</v>
      </c>
      <c r="M3" s="230"/>
      <c r="N3" s="230">
        <v>1999</v>
      </c>
      <c r="O3" s="230"/>
      <c r="P3" s="230">
        <v>2000</v>
      </c>
      <c r="Q3" s="230"/>
      <c r="R3" s="230">
        <v>2001</v>
      </c>
      <c r="S3" s="230"/>
      <c r="T3" s="230">
        <v>2002</v>
      </c>
      <c r="U3" s="230"/>
      <c r="V3" s="230">
        <v>2003</v>
      </c>
      <c r="W3" s="230"/>
      <c r="X3" s="230">
        <v>2004</v>
      </c>
      <c r="Y3" s="230"/>
      <c r="Z3" s="257">
        <v>2014</v>
      </c>
      <c r="AA3" s="257"/>
    </row>
    <row r="4" spans="1:27" s="167" customFormat="1" ht="29.1">
      <c r="A4" s="258"/>
      <c r="B4" s="62" t="s">
        <v>174</v>
      </c>
      <c r="C4" s="62" t="s">
        <v>175</v>
      </c>
      <c r="D4" s="62" t="s">
        <v>174</v>
      </c>
      <c r="E4" s="62" t="s">
        <v>175</v>
      </c>
      <c r="F4" s="62" t="s">
        <v>174</v>
      </c>
      <c r="G4" s="62" t="s">
        <v>175</v>
      </c>
      <c r="H4" s="62" t="s">
        <v>174</v>
      </c>
      <c r="I4" s="62" t="s">
        <v>175</v>
      </c>
      <c r="J4" s="62" t="s">
        <v>174</v>
      </c>
      <c r="K4" s="62" t="s">
        <v>175</v>
      </c>
      <c r="L4" s="62" t="s">
        <v>174</v>
      </c>
      <c r="M4" s="62" t="s">
        <v>175</v>
      </c>
      <c r="N4" s="62" t="s">
        <v>174</v>
      </c>
      <c r="O4" s="62" t="s">
        <v>175</v>
      </c>
      <c r="P4" s="62" t="s">
        <v>174</v>
      </c>
      <c r="Q4" s="62" t="s">
        <v>175</v>
      </c>
      <c r="R4" s="62" t="s">
        <v>174</v>
      </c>
      <c r="S4" s="62" t="s">
        <v>175</v>
      </c>
      <c r="T4" s="62" t="s">
        <v>174</v>
      </c>
      <c r="U4" s="62" t="s">
        <v>175</v>
      </c>
      <c r="V4" s="62" t="s">
        <v>174</v>
      </c>
      <c r="W4" s="62" t="s">
        <v>175</v>
      </c>
      <c r="X4" s="62" t="s">
        <v>174</v>
      </c>
      <c r="Y4" s="62" t="s">
        <v>175</v>
      </c>
      <c r="Z4" s="62" t="s">
        <v>174</v>
      </c>
      <c r="AA4" s="62" t="s">
        <v>175</v>
      </c>
    </row>
    <row r="5" spans="1:27">
      <c r="A5" s="28" t="s">
        <v>300</v>
      </c>
      <c r="B5" s="92">
        <v>47793</v>
      </c>
      <c r="C5" s="165">
        <v>0.12659999999999999</v>
      </c>
      <c r="D5" s="92">
        <v>52222</v>
      </c>
      <c r="E5" s="165">
        <v>0.17230000000000001</v>
      </c>
      <c r="F5" s="92">
        <v>50588</v>
      </c>
      <c r="G5" s="165">
        <v>0.13919999999999999</v>
      </c>
      <c r="H5" s="92">
        <v>49180</v>
      </c>
      <c r="I5" s="165">
        <v>0.13739999999999999</v>
      </c>
      <c r="J5" s="92">
        <v>46607</v>
      </c>
      <c r="K5" s="165">
        <v>0.13200000000000001</v>
      </c>
      <c r="L5" s="71">
        <v>58101</v>
      </c>
      <c r="M5" s="166">
        <v>0.1479</v>
      </c>
      <c r="N5" s="71">
        <v>50815</v>
      </c>
      <c r="O5" s="166">
        <v>0.128</v>
      </c>
      <c r="P5" s="71">
        <v>51417</v>
      </c>
      <c r="Q5" s="166">
        <v>0.13869999999999999</v>
      </c>
      <c r="R5" s="71">
        <v>38804</v>
      </c>
      <c r="S5" s="166">
        <v>9.5500000000000002E-2</v>
      </c>
      <c r="T5" s="71">
        <v>39396</v>
      </c>
      <c r="U5" s="166">
        <v>9.0300000000000005E-2</v>
      </c>
      <c r="V5" s="71">
        <v>43314</v>
      </c>
      <c r="W5" s="166">
        <v>7.5899999999999995E-2</v>
      </c>
      <c r="X5" s="71">
        <v>47916</v>
      </c>
      <c r="Y5" s="166">
        <v>8.7300000000000003E-2</v>
      </c>
      <c r="Z5" s="1">
        <v>62590</v>
      </c>
      <c r="AA5" s="87">
        <v>0.1072560178354471</v>
      </c>
    </row>
    <row r="6" spans="1:27">
      <c r="A6" s="28" t="s">
        <v>177</v>
      </c>
      <c r="B6" s="32" t="s">
        <v>161</v>
      </c>
      <c r="C6" s="32" t="s">
        <v>161</v>
      </c>
      <c r="D6" s="32" t="s">
        <v>161</v>
      </c>
      <c r="E6" s="32" t="s">
        <v>161</v>
      </c>
      <c r="F6" s="32" t="s">
        <v>161</v>
      </c>
      <c r="G6" s="32" t="s">
        <v>161</v>
      </c>
      <c r="H6" s="32" t="s">
        <v>161</v>
      </c>
      <c r="I6" s="32" t="s">
        <v>161</v>
      </c>
      <c r="J6" s="92">
        <v>4129</v>
      </c>
      <c r="K6" s="165">
        <v>1.17E-2</v>
      </c>
      <c r="L6" s="71">
        <v>1583</v>
      </c>
      <c r="M6" s="166">
        <v>4.0000000000000001E-3</v>
      </c>
      <c r="N6" s="71">
        <v>1873</v>
      </c>
      <c r="O6" s="166">
        <v>4.7000000000000002E-3</v>
      </c>
      <c r="P6" s="71">
        <v>1292</v>
      </c>
      <c r="Q6" s="166">
        <v>3.5000000000000001E-3</v>
      </c>
      <c r="R6" s="40">
        <v>512</v>
      </c>
      <c r="S6" s="166">
        <v>1.2999999999999999E-3</v>
      </c>
      <c r="T6" s="71">
        <v>1206</v>
      </c>
      <c r="U6" s="166">
        <v>2.8E-3</v>
      </c>
      <c r="V6" s="71">
        <v>2269</v>
      </c>
      <c r="W6" s="166">
        <v>4.0000000000000001E-3</v>
      </c>
      <c r="X6" s="71">
        <v>1740</v>
      </c>
      <c r="Y6" s="166">
        <v>3.2000000000000002E-3</v>
      </c>
      <c r="Z6" s="1">
        <v>2380</v>
      </c>
      <c r="AA6" s="87">
        <v>4.0784362110299422E-3</v>
      </c>
    </row>
    <row r="7" spans="1:27">
      <c r="A7" s="28" t="s">
        <v>301</v>
      </c>
      <c r="B7" s="32">
        <v>205</v>
      </c>
      <c r="C7" s="165">
        <v>5.0000000000000001E-4</v>
      </c>
      <c r="D7" s="32">
        <v>162</v>
      </c>
      <c r="E7" s="165">
        <v>5.0000000000000001E-4</v>
      </c>
      <c r="F7" s="32">
        <v>112</v>
      </c>
      <c r="G7" s="165">
        <v>2.9999999999999997E-4</v>
      </c>
      <c r="H7" s="32">
        <v>127</v>
      </c>
      <c r="I7" s="165">
        <v>4.0000000000000002E-4</v>
      </c>
      <c r="J7" s="32">
        <v>140</v>
      </c>
      <c r="K7" s="165">
        <v>4.0000000000000002E-4</v>
      </c>
      <c r="L7" s="40">
        <v>212</v>
      </c>
      <c r="M7" s="166">
        <v>5.0000000000000001E-4</v>
      </c>
      <c r="N7" s="40">
        <v>33</v>
      </c>
      <c r="O7" s="166">
        <v>1E-4</v>
      </c>
      <c r="P7" s="40">
        <v>0</v>
      </c>
      <c r="Q7" s="166">
        <v>0</v>
      </c>
      <c r="R7" s="40">
        <v>285</v>
      </c>
      <c r="S7" s="166">
        <v>6.9999999999999999E-4</v>
      </c>
      <c r="T7" s="40">
        <v>43</v>
      </c>
      <c r="U7" s="166">
        <v>1E-4</v>
      </c>
      <c r="V7" s="40">
        <v>340</v>
      </c>
      <c r="W7" s="166">
        <v>5.9999999999999995E-4</v>
      </c>
      <c r="X7" s="40">
        <v>47</v>
      </c>
      <c r="Y7" s="166">
        <v>1E-4</v>
      </c>
      <c r="Z7" s="1">
        <v>166</v>
      </c>
      <c r="AA7" s="87">
        <v>2.8446235757603798E-4</v>
      </c>
    </row>
    <row r="8" spans="1:27">
      <c r="A8" s="28" t="s">
        <v>136</v>
      </c>
      <c r="B8" s="92">
        <v>90177</v>
      </c>
      <c r="C8" s="165">
        <v>0.23880000000000001</v>
      </c>
      <c r="D8" s="92">
        <v>79203</v>
      </c>
      <c r="E8" s="165">
        <v>0.26129999999999998</v>
      </c>
      <c r="F8" s="92">
        <v>101899</v>
      </c>
      <c r="G8" s="165">
        <v>0.28039999999999998</v>
      </c>
      <c r="H8" s="92">
        <v>96579</v>
      </c>
      <c r="I8" s="165">
        <v>0.26979999999999998</v>
      </c>
      <c r="J8" s="92">
        <v>83156</v>
      </c>
      <c r="K8" s="165">
        <v>0.23549999999999999</v>
      </c>
      <c r="L8" s="71">
        <v>101882</v>
      </c>
      <c r="M8" s="166">
        <v>0.25940000000000002</v>
      </c>
      <c r="N8" s="71">
        <v>88218</v>
      </c>
      <c r="O8" s="166">
        <v>0.2223</v>
      </c>
      <c r="P8" s="71">
        <v>82495</v>
      </c>
      <c r="Q8" s="166">
        <v>0.2225</v>
      </c>
      <c r="R8" s="71">
        <v>82825</v>
      </c>
      <c r="S8" s="166">
        <v>0.20380000000000001</v>
      </c>
      <c r="T8" s="71">
        <v>87764</v>
      </c>
      <c r="U8" s="166">
        <v>0.2011</v>
      </c>
      <c r="V8" s="71">
        <v>118669</v>
      </c>
      <c r="W8" s="166">
        <v>0.2079</v>
      </c>
      <c r="X8" s="71">
        <v>123473</v>
      </c>
      <c r="Y8" s="166">
        <v>0.22489999999999999</v>
      </c>
      <c r="Z8" s="1">
        <v>107547</v>
      </c>
      <c r="AA8" s="87">
        <v>0.18429562150741058</v>
      </c>
    </row>
    <row r="9" spans="1:27">
      <c r="A9" s="28" t="s">
        <v>137</v>
      </c>
      <c r="B9" s="32">
        <v>334</v>
      </c>
      <c r="C9" s="165">
        <v>8.9999999999999998E-4</v>
      </c>
      <c r="D9" s="32">
        <v>91</v>
      </c>
      <c r="E9" s="165">
        <v>2.9999999999999997E-4</v>
      </c>
      <c r="F9" s="32">
        <v>328</v>
      </c>
      <c r="G9" s="165">
        <v>8.9999999999999998E-4</v>
      </c>
      <c r="H9" s="32">
        <v>232</v>
      </c>
      <c r="I9" s="165">
        <v>5.9999999999999995E-4</v>
      </c>
      <c r="J9" s="32">
        <v>666</v>
      </c>
      <c r="K9" s="165">
        <v>1.9E-3</v>
      </c>
      <c r="L9" s="40">
        <v>566</v>
      </c>
      <c r="M9" s="166">
        <v>1.4E-3</v>
      </c>
      <c r="N9" s="40">
        <v>784</v>
      </c>
      <c r="O9" s="166">
        <v>2E-3</v>
      </c>
      <c r="P9" s="40">
        <v>0</v>
      </c>
      <c r="Q9" s="166">
        <v>0</v>
      </c>
      <c r="R9" s="40">
        <v>704</v>
      </c>
      <c r="S9" s="166">
        <v>1.6999999999999999E-3</v>
      </c>
      <c r="T9" s="71">
        <v>1057</v>
      </c>
      <c r="U9" s="166">
        <v>2.3999999999999998E-3</v>
      </c>
      <c r="V9" s="40">
        <v>558</v>
      </c>
      <c r="W9" s="166">
        <v>1E-3</v>
      </c>
      <c r="X9" s="71">
        <v>1163</v>
      </c>
      <c r="Y9" s="166">
        <v>2.0999999999999999E-3</v>
      </c>
      <c r="Z9" s="1">
        <v>670</v>
      </c>
      <c r="AA9" s="87">
        <v>1.1481312022647316E-3</v>
      </c>
    </row>
    <row r="10" spans="1:27">
      <c r="A10" s="28" t="s">
        <v>118</v>
      </c>
      <c r="B10" s="92">
        <v>25720</v>
      </c>
      <c r="C10" s="165">
        <v>6.8099999999999994E-2</v>
      </c>
      <c r="D10" s="92">
        <v>19753</v>
      </c>
      <c r="E10" s="165">
        <v>6.5199999999999994E-2</v>
      </c>
      <c r="F10" s="92">
        <v>24929</v>
      </c>
      <c r="G10" s="165">
        <v>6.8599999999999994E-2</v>
      </c>
      <c r="H10" s="92">
        <v>23376</v>
      </c>
      <c r="I10" s="165">
        <v>6.5299999999999997E-2</v>
      </c>
      <c r="J10" s="92">
        <v>26863</v>
      </c>
      <c r="K10" s="165">
        <v>7.6100000000000001E-2</v>
      </c>
      <c r="L10" s="40">
        <v>0</v>
      </c>
      <c r="M10" s="166">
        <v>0</v>
      </c>
      <c r="N10" s="71">
        <v>24433</v>
      </c>
      <c r="O10" s="166">
        <v>6.1600000000000002E-2</v>
      </c>
      <c r="P10" s="71">
        <v>19863</v>
      </c>
      <c r="Q10" s="166">
        <v>5.3600000000000002E-2</v>
      </c>
      <c r="R10" s="71">
        <v>24298</v>
      </c>
      <c r="S10" s="166">
        <v>5.9799999999999999E-2</v>
      </c>
      <c r="T10" s="71">
        <v>24022</v>
      </c>
      <c r="U10" s="166">
        <v>5.5100000000000003E-2</v>
      </c>
      <c r="V10" s="71">
        <v>39423</v>
      </c>
      <c r="W10" s="166">
        <v>6.9099999999999995E-2</v>
      </c>
      <c r="X10" s="71">
        <v>37165</v>
      </c>
      <c r="Y10" s="166">
        <v>6.7699999999999996E-2</v>
      </c>
      <c r="Z10" s="1">
        <v>35604</v>
      </c>
      <c r="AA10" s="87">
        <v>6.1012034814079859E-2</v>
      </c>
    </row>
    <row r="11" spans="1:27">
      <c r="A11" s="28" t="s">
        <v>119</v>
      </c>
      <c r="B11" s="92">
        <v>104345</v>
      </c>
      <c r="C11" s="165">
        <v>0.27629999999999999</v>
      </c>
      <c r="D11" s="92">
        <v>96614</v>
      </c>
      <c r="E11" s="165">
        <v>0.31869999999999998</v>
      </c>
      <c r="F11" s="92">
        <v>120301</v>
      </c>
      <c r="G11" s="165">
        <v>0.33100000000000002</v>
      </c>
      <c r="H11" s="92">
        <v>125057</v>
      </c>
      <c r="I11" s="165">
        <v>0.34939999999999999</v>
      </c>
      <c r="J11" s="92">
        <v>139973</v>
      </c>
      <c r="K11" s="165">
        <v>0.39650000000000002</v>
      </c>
      <c r="L11" s="71">
        <v>164256</v>
      </c>
      <c r="M11" s="166">
        <v>0.41830000000000001</v>
      </c>
      <c r="N11" s="71">
        <v>162110</v>
      </c>
      <c r="O11" s="166">
        <v>0.40839999999999999</v>
      </c>
      <c r="P11" s="71">
        <v>146421</v>
      </c>
      <c r="Q11" s="166">
        <v>0.39489999999999997</v>
      </c>
      <c r="R11" s="71">
        <v>172514</v>
      </c>
      <c r="S11" s="166">
        <v>0.42459999999999998</v>
      </c>
      <c r="T11" s="71">
        <v>186856</v>
      </c>
      <c r="U11" s="166">
        <v>0.42820000000000003</v>
      </c>
      <c r="V11" s="71">
        <v>231201</v>
      </c>
      <c r="W11" s="166">
        <v>0.40500000000000003</v>
      </c>
      <c r="X11" s="71">
        <v>223255</v>
      </c>
      <c r="Y11" s="166">
        <v>0.40660000000000002</v>
      </c>
      <c r="Z11" s="1">
        <v>252553</v>
      </c>
      <c r="AA11" s="87">
        <v>0.43278205899338024</v>
      </c>
    </row>
    <row r="12" spans="1:27">
      <c r="A12" s="28" t="s">
        <v>139</v>
      </c>
      <c r="B12" s="92">
        <v>11478</v>
      </c>
      <c r="C12" s="165">
        <v>3.04E-2</v>
      </c>
      <c r="D12" s="92">
        <v>9516</v>
      </c>
      <c r="E12" s="165">
        <v>3.1399999999999997E-2</v>
      </c>
      <c r="F12" s="92">
        <v>10178</v>
      </c>
      <c r="G12" s="165">
        <v>2.8000000000000001E-2</v>
      </c>
      <c r="H12" s="92">
        <v>8487</v>
      </c>
      <c r="I12" s="165">
        <v>2.3699999999999999E-2</v>
      </c>
      <c r="J12" s="92">
        <v>8645</v>
      </c>
      <c r="K12" s="165">
        <v>2.4500000000000001E-2</v>
      </c>
      <c r="L12" s="71">
        <v>15907</v>
      </c>
      <c r="M12" s="166">
        <v>4.0500000000000001E-2</v>
      </c>
      <c r="N12" s="71">
        <v>14720</v>
      </c>
      <c r="O12" s="166">
        <v>3.7100000000000001E-2</v>
      </c>
      <c r="P12" s="71">
        <v>15104</v>
      </c>
      <c r="Q12" s="166">
        <v>4.07E-2</v>
      </c>
      <c r="R12" s="71">
        <v>16875</v>
      </c>
      <c r="S12" s="166">
        <v>4.1500000000000002E-2</v>
      </c>
      <c r="T12" s="71">
        <v>21147</v>
      </c>
      <c r="U12" s="166">
        <v>4.8500000000000001E-2</v>
      </c>
      <c r="V12" s="71">
        <v>27196</v>
      </c>
      <c r="W12" s="166">
        <v>4.7600000000000003E-2</v>
      </c>
      <c r="X12" s="71">
        <v>22327</v>
      </c>
      <c r="Y12" s="166">
        <v>4.07E-2</v>
      </c>
      <c r="Z12" s="1">
        <v>27438</v>
      </c>
      <c r="AA12" s="87">
        <v>4.7018543175730905E-2</v>
      </c>
    </row>
    <row r="13" spans="1:27">
      <c r="A13" s="28" t="s">
        <v>179</v>
      </c>
      <c r="B13" s="92">
        <v>1362</v>
      </c>
      <c r="C13" s="165">
        <v>3.5999999999999999E-3</v>
      </c>
      <c r="D13" s="92">
        <v>1331</v>
      </c>
      <c r="E13" s="165">
        <v>4.4000000000000003E-3</v>
      </c>
      <c r="F13" s="92">
        <v>1372</v>
      </c>
      <c r="G13" s="165">
        <v>3.8E-3</v>
      </c>
      <c r="H13" s="92">
        <v>1821</v>
      </c>
      <c r="I13" s="165">
        <v>5.1000000000000004E-3</v>
      </c>
      <c r="J13" s="92">
        <v>6644</v>
      </c>
      <c r="K13" s="165">
        <v>1.8800000000000001E-2</v>
      </c>
      <c r="L13" s="71">
        <v>9878</v>
      </c>
      <c r="M13" s="166">
        <v>2.52E-2</v>
      </c>
      <c r="N13" s="71">
        <v>12345</v>
      </c>
      <c r="O13" s="166">
        <v>3.1099999999999999E-2</v>
      </c>
      <c r="P13" s="71">
        <v>11257</v>
      </c>
      <c r="Q13" s="166">
        <v>3.04E-2</v>
      </c>
      <c r="R13" s="71">
        <v>17733</v>
      </c>
      <c r="S13" s="166">
        <v>4.36E-2</v>
      </c>
      <c r="T13" s="71">
        <v>20085</v>
      </c>
      <c r="U13" s="166">
        <v>4.5999999999999999E-2</v>
      </c>
      <c r="V13" s="71">
        <v>29281</v>
      </c>
      <c r="W13" s="166">
        <v>5.1299999999999998E-2</v>
      </c>
      <c r="X13" s="71">
        <v>25064</v>
      </c>
      <c r="Y13" s="166">
        <v>4.5600000000000002E-2</v>
      </c>
      <c r="Z13" s="1">
        <v>25272</v>
      </c>
      <c r="AA13" s="87">
        <v>4.3306823497961638E-2</v>
      </c>
    </row>
    <row r="14" spans="1:27">
      <c r="A14" s="28" t="s">
        <v>302</v>
      </c>
      <c r="B14" s="32" t="s">
        <v>161</v>
      </c>
      <c r="C14" s="32" t="s">
        <v>161</v>
      </c>
      <c r="D14" s="32" t="s">
        <v>161</v>
      </c>
      <c r="E14" s="32" t="s">
        <v>161</v>
      </c>
      <c r="F14" s="32" t="s">
        <v>161</v>
      </c>
      <c r="G14" s="32" t="s">
        <v>161</v>
      </c>
      <c r="H14" s="32" t="s">
        <v>161</v>
      </c>
      <c r="I14" s="32" t="s">
        <v>161</v>
      </c>
      <c r="J14" s="92">
        <v>3842</v>
      </c>
      <c r="K14" s="165">
        <v>1.09E-2</v>
      </c>
      <c r="L14" s="71">
        <v>7598</v>
      </c>
      <c r="M14" s="166">
        <v>1.9300000000000001E-2</v>
      </c>
      <c r="N14" s="71">
        <v>7700</v>
      </c>
      <c r="O14" s="166">
        <v>1.9400000000000001E-2</v>
      </c>
      <c r="P14" s="71">
        <v>6584</v>
      </c>
      <c r="Q14" s="166">
        <v>1.78E-2</v>
      </c>
      <c r="R14" s="71">
        <v>7433</v>
      </c>
      <c r="S14" s="166">
        <v>1.83E-2</v>
      </c>
      <c r="T14" s="71">
        <v>8101</v>
      </c>
      <c r="U14" s="166">
        <v>1.8599999999999998E-2</v>
      </c>
      <c r="V14" s="71">
        <v>16699</v>
      </c>
      <c r="W14" s="166">
        <v>2.92E-2</v>
      </c>
      <c r="X14" s="71">
        <v>10039</v>
      </c>
      <c r="Y14" s="166">
        <v>1.83E-2</v>
      </c>
      <c r="Z14" s="1">
        <v>5905</v>
      </c>
      <c r="AA14" s="87">
        <v>1.0118977237870507E-2</v>
      </c>
    </row>
    <row r="15" spans="1:27">
      <c r="A15" s="28" t="s">
        <v>123</v>
      </c>
      <c r="B15" s="32" t="s">
        <v>161</v>
      </c>
      <c r="C15" s="32" t="s">
        <v>161</v>
      </c>
      <c r="D15" s="32" t="s">
        <v>161</v>
      </c>
      <c r="E15" s="32" t="s">
        <v>161</v>
      </c>
      <c r="F15" s="32" t="s">
        <v>161</v>
      </c>
      <c r="G15" s="32" t="s">
        <v>161</v>
      </c>
      <c r="H15" s="32" t="s">
        <v>161</v>
      </c>
      <c r="I15" s="32" t="s">
        <v>161</v>
      </c>
      <c r="J15" s="92">
        <v>5305</v>
      </c>
      <c r="K15" s="165">
        <v>1.4999999999999999E-2</v>
      </c>
      <c r="L15" s="71">
        <v>5331</v>
      </c>
      <c r="M15" s="166">
        <v>1.3599999999999999E-2</v>
      </c>
      <c r="N15" s="71">
        <v>6330</v>
      </c>
      <c r="O15" s="166">
        <v>1.5900000000000001E-2</v>
      </c>
      <c r="P15" s="71">
        <v>5373</v>
      </c>
      <c r="Q15" s="166">
        <v>1.4500000000000001E-2</v>
      </c>
      <c r="R15" s="71">
        <v>8247</v>
      </c>
      <c r="S15" s="166">
        <v>2.0299999999999999E-2</v>
      </c>
      <c r="T15" s="71">
        <v>11432</v>
      </c>
      <c r="U15" s="166">
        <v>2.6200000000000001E-2</v>
      </c>
      <c r="V15" s="71">
        <v>10589</v>
      </c>
      <c r="W15" s="166">
        <v>1.8499999999999999E-2</v>
      </c>
      <c r="X15" s="71">
        <v>9311</v>
      </c>
      <c r="Y15" s="166">
        <v>1.7000000000000001E-2</v>
      </c>
      <c r="Z15" s="1">
        <v>7840</v>
      </c>
      <c r="AA15" s="87">
        <v>1.3434848695157457E-2</v>
      </c>
    </row>
    <row r="16" spans="1:27">
      <c r="A16" s="28" t="s">
        <v>181</v>
      </c>
      <c r="B16" s="92">
        <v>96216</v>
      </c>
      <c r="C16" s="165">
        <v>0.25480000000000003</v>
      </c>
      <c r="D16" s="92">
        <v>44214</v>
      </c>
      <c r="E16" s="165">
        <v>0.1459</v>
      </c>
      <c r="F16" s="92">
        <v>53735</v>
      </c>
      <c r="G16" s="165">
        <v>0.1479</v>
      </c>
      <c r="H16" s="92">
        <v>53099</v>
      </c>
      <c r="I16" s="165">
        <v>0.14829999999999999</v>
      </c>
      <c r="J16" s="92">
        <v>27095</v>
      </c>
      <c r="K16" s="165">
        <v>7.6700000000000004E-2</v>
      </c>
      <c r="L16" s="71">
        <v>26833</v>
      </c>
      <c r="M16" s="166">
        <v>6.83E-2</v>
      </c>
      <c r="N16" s="71">
        <v>27520</v>
      </c>
      <c r="O16" s="166">
        <v>6.93E-2</v>
      </c>
      <c r="P16" s="71">
        <v>30992</v>
      </c>
      <c r="Q16" s="166">
        <v>8.3599999999999994E-2</v>
      </c>
      <c r="R16" s="71">
        <v>36086</v>
      </c>
      <c r="S16" s="166">
        <v>8.8800000000000004E-2</v>
      </c>
      <c r="T16" s="71">
        <v>33753</v>
      </c>
      <c r="U16" s="166">
        <v>7.7399999999999997E-2</v>
      </c>
      <c r="V16" s="71">
        <v>51226</v>
      </c>
      <c r="W16" s="166">
        <v>8.9700000000000002E-2</v>
      </c>
      <c r="X16" s="71">
        <v>47522</v>
      </c>
      <c r="Y16" s="166">
        <v>8.6499999999999994E-2</v>
      </c>
      <c r="Z16" s="1">
        <v>55314</v>
      </c>
      <c r="AA16" s="87">
        <v>9.4787655704584126E-2</v>
      </c>
    </row>
    <row r="17" spans="1:27">
      <c r="A17" s="28" t="s">
        <v>126</v>
      </c>
      <c r="B17" s="32" t="s">
        <v>182</v>
      </c>
      <c r="C17" s="32" t="s">
        <v>182</v>
      </c>
      <c r="D17" s="32" t="s">
        <v>182</v>
      </c>
      <c r="E17" s="32" t="s">
        <v>182</v>
      </c>
      <c r="F17" s="32" t="s">
        <v>182</v>
      </c>
      <c r="G17" s="32" t="s">
        <v>182</v>
      </c>
      <c r="H17" s="32" t="s">
        <v>182</v>
      </c>
      <c r="I17" s="32" t="s">
        <v>182</v>
      </c>
      <c r="J17" s="32" t="s">
        <v>182</v>
      </c>
      <c r="K17" s="32" t="s">
        <v>182</v>
      </c>
      <c r="L17" s="40">
        <v>566</v>
      </c>
      <c r="M17" s="166">
        <v>1.4E-3</v>
      </c>
      <c r="N17" s="40">
        <v>47</v>
      </c>
      <c r="O17" s="166">
        <v>1E-4</v>
      </c>
      <c r="P17" s="40">
        <v>0</v>
      </c>
      <c r="Q17" s="166">
        <v>0</v>
      </c>
      <c r="R17" s="40">
        <v>0</v>
      </c>
      <c r="S17" s="166">
        <v>0</v>
      </c>
      <c r="T17" s="71">
        <v>1476</v>
      </c>
      <c r="U17" s="166">
        <v>3.3999999999999998E-3</v>
      </c>
      <c r="V17" s="40">
        <v>148</v>
      </c>
      <c r="W17" s="166">
        <v>2.9999999999999997E-4</v>
      </c>
      <c r="X17" s="40">
        <v>49</v>
      </c>
      <c r="Y17" s="166">
        <v>1E-4</v>
      </c>
      <c r="Z17" s="1">
        <v>278</v>
      </c>
      <c r="AA17" s="87">
        <v>4.763887675068588E-4</v>
      </c>
    </row>
    <row r="18" spans="1:27" ht="15" thickBot="1">
      <c r="A18" s="168" t="s">
        <v>183</v>
      </c>
      <c r="B18" s="169">
        <v>377630</v>
      </c>
      <c r="C18" s="170">
        <v>1</v>
      </c>
      <c r="D18" s="169">
        <v>303106</v>
      </c>
      <c r="E18" s="170">
        <v>1</v>
      </c>
      <c r="F18" s="169">
        <v>363442</v>
      </c>
      <c r="G18" s="170">
        <v>1</v>
      </c>
      <c r="H18" s="169">
        <v>357958</v>
      </c>
      <c r="I18" s="170">
        <v>1</v>
      </c>
      <c r="J18" s="169">
        <v>353065</v>
      </c>
      <c r="K18" s="170">
        <v>1</v>
      </c>
      <c r="L18" s="171">
        <v>392713</v>
      </c>
      <c r="M18" s="172">
        <v>1</v>
      </c>
      <c r="N18" s="171">
        <v>396928</v>
      </c>
      <c r="O18" s="172">
        <v>1</v>
      </c>
      <c r="P18" s="171">
        <v>370798</v>
      </c>
      <c r="Q18" s="172">
        <v>1</v>
      </c>
      <c r="R18" s="171">
        <v>406316</v>
      </c>
      <c r="S18" s="172">
        <v>1</v>
      </c>
      <c r="T18" s="171">
        <v>436338</v>
      </c>
      <c r="U18" s="172">
        <v>1</v>
      </c>
      <c r="V18" s="171">
        <v>570913</v>
      </c>
      <c r="W18" s="172">
        <v>1</v>
      </c>
      <c r="X18" s="171">
        <v>549071</v>
      </c>
      <c r="Y18" s="172">
        <v>1</v>
      </c>
      <c r="Z18" s="5">
        <v>583557</v>
      </c>
      <c r="AA18" s="89">
        <v>1</v>
      </c>
    </row>
    <row r="19" spans="1:27" ht="15" thickTop="1">
      <c r="A19" t="s">
        <v>303</v>
      </c>
    </row>
  </sheetData>
  <mergeCells count="14">
    <mergeCell ref="J3:K3"/>
    <mergeCell ref="A3:A4"/>
    <mergeCell ref="B3:C3"/>
    <mergeCell ref="D3:E3"/>
    <mergeCell ref="F3:G3"/>
    <mergeCell ref="H3:I3"/>
    <mergeCell ref="X3:Y3"/>
    <mergeCell ref="Z3:AA3"/>
    <mergeCell ref="L3:M3"/>
    <mergeCell ref="N3:O3"/>
    <mergeCell ref="P3:Q3"/>
    <mergeCell ref="R3:S3"/>
    <mergeCell ref="T3:U3"/>
    <mergeCell ref="V3:W3"/>
  </mergeCells>
  <hyperlinks>
    <hyperlink ref="K1" location="Índice!A1" display="Volver al índice" xr:uid="{7486709D-CA60-4ADE-8B3A-F7874E1674D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347ED-A859-4680-B6F4-DACBDCD8A242}">
  <sheetPr>
    <tabColor rgb="FF40A682"/>
  </sheetPr>
  <dimension ref="A1:O33"/>
  <sheetViews>
    <sheetView workbookViewId="0"/>
  </sheetViews>
  <sheetFormatPr defaultColWidth="11.42578125" defaultRowHeight="14.45"/>
  <cols>
    <col min="1" max="1" width="37.28515625" style="176" customWidth="1"/>
    <col min="2" max="2" width="10.42578125" style="176" bestFit="1" customWidth="1"/>
    <col min="3" max="8" width="9.28515625" style="176" bestFit="1" customWidth="1"/>
    <col min="9" max="9" width="10.85546875" style="176" bestFit="1" customWidth="1"/>
    <col min="10" max="10" width="11.140625" style="176" bestFit="1" customWidth="1"/>
    <col min="11" max="11" width="9.28515625" style="176" bestFit="1" customWidth="1"/>
    <col min="12" max="12" width="10.42578125" style="176" bestFit="1" customWidth="1"/>
    <col min="13" max="13" width="10" style="176" bestFit="1" customWidth="1"/>
    <col min="14" max="14" width="13.42578125" style="176" bestFit="1" customWidth="1"/>
    <col min="15" max="16384" width="11.42578125" style="176"/>
  </cols>
  <sheetData>
    <row r="1" spans="1:15" ht="23.45">
      <c r="A1" s="173" t="s">
        <v>304</v>
      </c>
      <c r="B1" s="174"/>
      <c r="C1" s="174"/>
      <c r="D1" s="174"/>
      <c r="E1" s="174"/>
      <c r="F1" s="174"/>
      <c r="G1" s="174"/>
      <c r="H1" s="174"/>
      <c r="I1" s="175"/>
      <c r="J1" s="175"/>
      <c r="K1" s="175"/>
      <c r="L1" s="175"/>
      <c r="M1" s="175"/>
      <c r="N1" s="52" t="s">
        <v>61</v>
      </c>
      <c r="O1" s="175"/>
    </row>
    <row r="2" spans="1:15" ht="15.75" customHeight="1" thickBot="1">
      <c r="A2" s="57" t="s">
        <v>305</v>
      </c>
      <c r="B2" s="174"/>
      <c r="C2" s="174"/>
      <c r="D2" s="174"/>
      <c r="E2" s="174"/>
      <c r="F2" s="174"/>
      <c r="G2" s="174"/>
      <c r="H2" s="174"/>
      <c r="I2" s="175"/>
      <c r="J2" s="175"/>
      <c r="K2" s="175"/>
      <c r="L2" s="175"/>
      <c r="M2" s="175"/>
      <c r="N2" s="175"/>
      <c r="O2" s="175"/>
    </row>
    <row r="3" spans="1:15" ht="15" thickTop="1">
      <c r="A3" s="184" t="s">
        <v>306</v>
      </c>
      <c r="B3" s="185" t="s">
        <v>307</v>
      </c>
      <c r="C3" s="185" t="s">
        <v>308</v>
      </c>
      <c r="D3" s="185" t="s">
        <v>309</v>
      </c>
      <c r="E3" s="185" t="s">
        <v>310</v>
      </c>
      <c r="F3" s="185" t="s">
        <v>311</v>
      </c>
      <c r="G3" s="185" t="s">
        <v>312</v>
      </c>
      <c r="H3" s="185" t="s">
        <v>313</v>
      </c>
      <c r="I3" s="185" t="s">
        <v>314</v>
      </c>
      <c r="J3" s="185" t="s">
        <v>315</v>
      </c>
      <c r="K3" s="185" t="s">
        <v>316</v>
      </c>
      <c r="L3" s="185" t="s">
        <v>317</v>
      </c>
      <c r="M3" s="185" t="s">
        <v>318</v>
      </c>
      <c r="N3" s="185" t="s">
        <v>319</v>
      </c>
    </row>
    <row r="4" spans="1:15">
      <c r="A4" s="177" t="s">
        <v>236</v>
      </c>
      <c r="B4" s="178">
        <v>404.54</v>
      </c>
      <c r="C4" s="178">
        <v>387.48</v>
      </c>
      <c r="D4" s="178">
        <v>399.7</v>
      </c>
      <c r="E4" s="178">
        <v>432.78</v>
      </c>
      <c r="F4" s="178">
        <v>442.12</v>
      </c>
      <c r="G4" s="178">
        <v>421.3</v>
      </c>
      <c r="H4" s="178">
        <v>414.72</v>
      </c>
      <c r="I4" s="178">
        <v>430.18</v>
      </c>
      <c r="J4" s="178">
        <v>438.01</v>
      </c>
      <c r="K4" s="178">
        <v>436.83</v>
      </c>
      <c r="L4" s="178">
        <v>430.59</v>
      </c>
      <c r="M4" s="178">
        <v>0</v>
      </c>
      <c r="N4" s="178">
        <v>420.73</v>
      </c>
      <c r="O4" s="179"/>
    </row>
    <row r="5" spans="1:15">
      <c r="A5" s="177" t="s">
        <v>238</v>
      </c>
      <c r="B5" s="178">
        <v>501.21</v>
      </c>
      <c r="C5" s="178">
        <v>466.29</v>
      </c>
      <c r="D5" s="178">
        <v>517.02</v>
      </c>
      <c r="E5" s="178">
        <v>493.09</v>
      </c>
      <c r="F5" s="178">
        <v>514.16999999999996</v>
      </c>
      <c r="G5" s="178">
        <v>479.34</v>
      </c>
      <c r="H5" s="178">
        <v>513.26</v>
      </c>
      <c r="I5" s="178">
        <v>486.34</v>
      </c>
      <c r="J5" s="178">
        <v>454.64</v>
      </c>
      <c r="K5" s="178">
        <v>448.12</v>
      </c>
      <c r="L5" s="178">
        <v>452.37</v>
      </c>
      <c r="M5" s="178">
        <v>0</v>
      </c>
      <c r="N5" s="178">
        <v>484.95</v>
      </c>
    </row>
    <row r="6" spans="1:15">
      <c r="A6" s="177" t="s">
        <v>240</v>
      </c>
      <c r="B6" s="178">
        <v>442.66</v>
      </c>
      <c r="C6" s="178">
        <v>436.81</v>
      </c>
      <c r="D6" s="178">
        <v>453.74</v>
      </c>
      <c r="E6" s="178">
        <v>477.01</v>
      </c>
      <c r="F6" s="178">
        <v>462.11</v>
      </c>
      <c r="G6" s="178">
        <v>466.94</v>
      </c>
      <c r="H6" s="178">
        <v>458.93</v>
      </c>
      <c r="I6" s="178">
        <v>465.96</v>
      </c>
      <c r="J6" s="178">
        <v>461.52</v>
      </c>
      <c r="K6" s="178">
        <v>466.77</v>
      </c>
      <c r="L6" s="178">
        <v>461.97</v>
      </c>
      <c r="M6" s="178">
        <v>0</v>
      </c>
      <c r="N6" s="178">
        <v>459.48</v>
      </c>
    </row>
    <row r="7" spans="1:15">
      <c r="A7" s="177" t="s">
        <v>241</v>
      </c>
      <c r="B7" s="178">
        <v>827.68</v>
      </c>
      <c r="C7" s="178">
        <v>776.55</v>
      </c>
      <c r="D7" s="178">
        <v>780.56</v>
      </c>
      <c r="E7" s="178">
        <v>764.6</v>
      </c>
      <c r="F7" s="178">
        <v>817.6</v>
      </c>
      <c r="G7" s="178">
        <v>831.44</v>
      </c>
      <c r="H7" s="178">
        <v>840.25</v>
      </c>
      <c r="I7" s="178">
        <v>944.29</v>
      </c>
      <c r="J7" s="178">
        <v>927.51</v>
      </c>
      <c r="K7" s="178">
        <v>927.42</v>
      </c>
      <c r="L7" s="178">
        <v>961.58</v>
      </c>
      <c r="M7" s="178">
        <v>0</v>
      </c>
      <c r="N7" s="178">
        <v>856.29</v>
      </c>
    </row>
    <row r="8" spans="1:15">
      <c r="A8" s="177" t="s">
        <v>118</v>
      </c>
      <c r="B8" s="178">
        <v>400.79</v>
      </c>
      <c r="C8" s="178">
        <v>389.84</v>
      </c>
      <c r="D8" s="178">
        <v>408.64</v>
      </c>
      <c r="E8" s="178">
        <v>402.44</v>
      </c>
      <c r="F8" s="178">
        <v>402.66</v>
      </c>
      <c r="G8" s="178">
        <v>403.28</v>
      </c>
      <c r="H8" s="178">
        <v>431.77</v>
      </c>
      <c r="I8" s="178">
        <v>410.56</v>
      </c>
      <c r="J8" s="178">
        <v>408.55</v>
      </c>
      <c r="K8" s="178">
        <v>407.98</v>
      </c>
      <c r="L8" s="178">
        <v>417.04</v>
      </c>
      <c r="M8" s="178">
        <v>0</v>
      </c>
      <c r="N8" s="178">
        <v>407.82</v>
      </c>
    </row>
    <row r="9" spans="1:15">
      <c r="A9" s="177" t="s">
        <v>242</v>
      </c>
      <c r="B9" s="178">
        <v>455.39</v>
      </c>
      <c r="C9" s="178">
        <v>440.62</v>
      </c>
      <c r="D9" s="178">
        <v>447.18</v>
      </c>
      <c r="E9" s="178">
        <v>452.38</v>
      </c>
      <c r="F9" s="178">
        <v>456.77</v>
      </c>
      <c r="G9" s="178">
        <v>456.5</v>
      </c>
      <c r="H9" s="178">
        <v>462.52</v>
      </c>
      <c r="I9" s="178">
        <v>466.84</v>
      </c>
      <c r="J9" s="178">
        <v>456.52</v>
      </c>
      <c r="K9" s="178">
        <v>460.89</v>
      </c>
      <c r="L9" s="178">
        <v>462.24</v>
      </c>
      <c r="M9" s="178">
        <v>0</v>
      </c>
      <c r="N9" s="178">
        <v>456.18</v>
      </c>
    </row>
    <row r="10" spans="1:15">
      <c r="A10" s="177" t="s">
        <v>243</v>
      </c>
      <c r="B10" s="178">
        <v>600.30999999999995</v>
      </c>
      <c r="C10" s="178">
        <v>572.62</v>
      </c>
      <c r="D10" s="178">
        <v>577.22</v>
      </c>
      <c r="E10" s="178">
        <v>596.35</v>
      </c>
      <c r="F10" s="178">
        <v>598.72</v>
      </c>
      <c r="G10" s="178">
        <v>590.41999999999996</v>
      </c>
      <c r="H10" s="178">
        <v>609.59</v>
      </c>
      <c r="I10" s="178">
        <v>608.5</v>
      </c>
      <c r="J10" s="178">
        <v>598.46</v>
      </c>
      <c r="K10" s="178">
        <v>597.14</v>
      </c>
      <c r="L10" s="178">
        <v>601.46</v>
      </c>
      <c r="M10" s="178">
        <v>0</v>
      </c>
      <c r="N10" s="178">
        <v>595.51</v>
      </c>
    </row>
    <row r="11" spans="1:15">
      <c r="A11" s="177" t="s">
        <v>320</v>
      </c>
      <c r="B11" s="178">
        <v>465.85</v>
      </c>
      <c r="C11" s="178">
        <v>461.58</v>
      </c>
      <c r="D11" s="178">
        <v>466.11</v>
      </c>
      <c r="E11" s="178">
        <v>479.3</v>
      </c>
      <c r="F11" s="178">
        <v>496.36</v>
      </c>
      <c r="G11" s="178">
        <v>493.12</v>
      </c>
      <c r="H11" s="178">
        <v>497.9</v>
      </c>
      <c r="I11" s="178">
        <v>502.85</v>
      </c>
      <c r="J11" s="178">
        <v>495.56</v>
      </c>
      <c r="K11" s="178">
        <v>495.87</v>
      </c>
      <c r="L11" s="178">
        <v>506.93</v>
      </c>
      <c r="M11" s="178">
        <v>0</v>
      </c>
      <c r="N11" s="178">
        <v>487.33</v>
      </c>
    </row>
    <row r="12" spans="1:15">
      <c r="A12" s="177" t="s">
        <v>321</v>
      </c>
      <c r="B12" s="178">
        <v>476.7</v>
      </c>
      <c r="C12" s="178">
        <v>457.68</v>
      </c>
      <c r="D12" s="178">
        <v>473.82</v>
      </c>
      <c r="E12" s="178">
        <v>466.74</v>
      </c>
      <c r="F12" s="178">
        <v>467.27</v>
      </c>
      <c r="G12" s="178">
        <v>477.01</v>
      </c>
      <c r="H12" s="178">
        <v>482.59</v>
      </c>
      <c r="I12" s="178">
        <v>483.48</v>
      </c>
      <c r="J12" s="178">
        <v>471.94</v>
      </c>
      <c r="K12" s="178">
        <v>473.67</v>
      </c>
      <c r="L12" s="178">
        <v>481.38</v>
      </c>
      <c r="M12" s="178">
        <v>0</v>
      </c>
      <c r="N12" s="178">
        <v>473.82</v>
      </c>
    </row>
    <row r="13" spans="1:15">
      <c r="A13" s="177" t="s">
        <v>248</v>
      </c>
      <c r="B13" s="178">
        <v>262.92</v>
      </c>
      <c r="C13" s="178">
        <v>240.26</v>
      </c>
      <c r="D13" s="178">
        <v>264.14999999999998</v>
      </c>
      <c r="E13" s="178">
        <v>255.52</v>
      </c>
      <c r="F13" s="178">
        <v>264.14999999999998</v>
      </c>
      <c r="G13" s="178">
        <v>256.74</v>
      </c>
      <c r="H13" s="178">
        <v>265.39</v>
      </c>
      <c r="I13" s="178">
        <v>265.45</v>
      </c>
      <c r="J13" s="178">
        <v>257.64</v>
      </c>
      <c r="K13" s="178">
        <v>257.64</v>
      </c>
      <c r="L13" s="178">
        <v>359.88</v>
      </c>
      <c r="M13" s="178">
        <v>0</v>
      </c>
      <c r="N13" s="178">
        <v>268.31</v>
      </c>
    </row>
    <row r="14" spans="1:15">
      <c r="A14" s="177" t="s">
        <v>249</v>
      </c>
      <c r="B14" s="178">
        <v>0</v>
      </c>
      <c r="C14" s="178">
        <v>0</v>
      </c>
      <c r="D14" s="178">
        <v>0</v>
      </c>
      <c r="E14" s="178">
        <v>0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8">
        <v>0</v>
      </c>
      <c r="L14" s="178">
        <v>0</v>
      </c>
      <c r="M14" s="178">
        <v>0</v>
      </c>
      <c r="N14" s="178">
        <v>0</v>
      </c>
    </row>
    <row r="15" spans="1:15">
      <c r="A15" s="180" t="s">
        <v>322</v>
      </c>
      <c r="B15" s="181">
        <v>465.57</v>
      </c>
      <c r="C15" s="181">
        <v>454.19</v>
      </c>
      <c r="D15" s="181">
        <v>464.62</v>
      </c>
      <c r="E15" s="181">
        <v>476.06</v>
      </c>
      <c r="F15" s="181">
        <v>478.14</v>
      </c>
      <c r="G15" s="181">
        <v>478.89</v>
      </c>
      <c r="H15" s="181">
        <v>482.12</v>
      </c>
      <c r="I15" s="181">
        <v>486.97</v>
      </c>
      <c r="J15" s="181">
        <v>479.6</v>
      </c>
      <c r="K15" s="181">
        <v>482.16</v>
      </c>
      <c r="L15" s="181">
        <v>485.73</v>
      </c>
      <c r="M15" s="181">
        <v>0</v>
      </c>
      <c r="N15" s="181">
        <v>475.81</v>
      </c>
    </row>
    <row r="16" spans="1:15">
      <c r="A16" s="180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</row>
    <row r="17" spans="1:14">
      <c r="A17" s="177" t="s">
        <v>323</v>
      </c>
      <c r="B17" s="178">
        <v>837.09</v>
      </c>
      <c r="C17" s="178">
        <v>825.15</v>
      </c>
      <c r="D17" s="178">
        <v>824.17</v>
      </c>
      <c r="E17" s="178">
        <v>843.62</v>
      </c>
      <c r="F17" s="178">
        <v>837.59</v>
      </c>
      <c r="G17" s="178">
        <v>837.73</v>
      </c>
      <c r="H17" s="178">
        <v>829.66</v>
      </c>
      <c r="I17" s="178">
        <v>827.67</v>
      </c>
      <c r="J17" s="178">
        <v>836.04</v>
      </c>
      <c r="K17" s="178">
        <v>836.97</v>
      </c>
      <c r="L17" s="178">
        <v>832.49</v>
      </c>
      <c r="M17" s="178">
        <v>0</v>
      </c>
      <c r="N17" s="178">
        <v>833.47</v>
      </c>
    </row>
    <row r="18" spans="1:14">
      <c r="A18" s="177" t="s">
        <v>324</v>
      </c>
      <c r="B18" s="178">
        <v>816.89</v>
      </c>
      <c r="C18" s="178">
        <v>817.52</v>
      </c>
      <c r="D18" s="178">
        <v>862.13</v>
      </c>
      <c r="E18" s="178">
        <v>841.35</v>
      </c>
      <c r="F18" s="178">
        <v>861.03</v>
      </c>
      <c r="G18" s="178">
        <v>845.95</v>
      </c>
      <c r="H18" s="178">
        <v>835.93</v>
      </c>
      <c r="I18" s="178">
        <v>835.19</v>
      </c>
      <c r="J18" s="178">
        <v>877.46</v>
      </c>
      <c r="K18" s="178">
        <v>867.25</v>
      </c>
      <c r="L18" s="178">
        <v>839.86</v>
      </c>
      <c r="M18" s="178">
        <v>0</v>
      </c>
      <c r="N18" s="178">
        <v>844.97</v>
      </c>
    </row>
    <row r="19" spans="1:14">
      <c r="A19" s="177" t="s">
        <v>325</v>
      </c>
      <c r="B19" s="178">
        <v>740.08</v>
      </c>
      <c r="C19" s="178">
        <v>726.11</v>
      </c>
      <c r="D19" s="178">
        <v>732.9</v>
      </c>
      <c r="E19" s="178">
        <v>740.46</v>
      </c>
      <c r="F19" s="178">
        <v>736.87</v>
      </c>
      <c r="G19" s="178">
        <v>743.13</v>
      </c>
      <c r="H19" s="178">
        <v>743.78</v>
      </c>
      <c r="I19" s="178">
        <v>793.06</v>
      </c>
      <c r="J19" s="178">
        <v>786.69</v>
      </c>
      <c r="K19" s="178">
        <v>811.17</v>
      </c>
      <c r="L19" s="178">
        <v>809.43</v>
      </c>
      <c r="M19" s="178">
        <v>0</v>
      </c>
      <c r="N19" s="178">
        <v>759.98</v>
      </c>
    </row>
    <row r="20" spans="1:14">
      <c r="A20" s="177" t="s">
        <v>326</v>
      </c>
      <c r="B20" s="178">
        <v>673</v>
      </c>
      <c r="C20" s="178">
        <v>672.31</v>
      </c>
      <c r="D20" s="178">
        <v>672.75</v>
      </c>
      <c r="E20" s="178">
        <v>664.5</v>
      </c>
      <c r="F20" s="178">
        <v>671.8</v>
      </c>
      <c r="G20" s="178">
        <v>663.92</v>
      </c>
      <c r="H20" s="178">
        <v>665.21</v>
      </c>
      <c r="I20" s="178">
        <v>754.79</v>
      </c>
      <c r="J20" s="178">
        <v>763.36</v>
      </c>
      <c r="K20" s="178">
        <v>754.54</v>
      </c>
      <c r="L20" s="178">
        <v>757.83</v>
      </c>
      <c r="M20" s="178">
        <v>0</v>
      </c>
      <c r="N20" s="178">
        <v>701.66</v>
      </c>
    </row>
    <row r="21" spans="1:14">
      <c r="A21" s="177" t="s">
        <v>327</v>
      </c>
      <c r="B21" s="178">
        <v>748.04</v>
      </c>
      <c r="C21" s="178">
        <v>751.89</v>
      </c>
      <c r="D21" s="178">
        <v>764.28</v>
      </c>
      <c r="E21" s="178">
        <v>814.81</v>
      </c>
      <c r="F21" s="178">
        <v>942.67</v>
      </c>
      <c r="G21" s="178">
        <v>929.95</v>
      </c>
      <c r="H21" s="178">
        <v>987.29</v>
      </c>
      <c r="I21" s="178">
        <v>1014.66</v>
      </c>
      <c r="J21" s="178">
        <v>989.24</v>
      </c>
      <c r="K21" s="178">
        <v>991.67</v>
      </c>
      <c r="L21" s="178">
        <v>977.24</v>
      </c>
      <c r="M21" s="178">
        <v>0</v>
      </c>
      <c r="N21" s="178">
        <v>901.84</v>
      </c>
    </row>
    <row r="22" spans="1:14">
      <c r="A22" s="177" t="s">
        <v>328</v>
      </c>
      <c r="B22" s="178">
        <v>438.81</v>
      </c>
      <c r="C22" s="178">
        <v>434.03</v>
      </c>
      <c r="D22" s="178">
        <v>437.27</v>
      </c>
      <c r="E22" s="178">
        <v>440.96</v>
      </c>
      <c r="F22" s="178">
        <v>436.2</v>
      </c>
      <c r="G22" s="178">
        <v>487.47</v>
      </c>
      <c r="H22" s="178">
        <v>448.39</v>
      </c>
      <c r="I22" s="178">
        <v>449.24</v>
      </c>
      <c r="J22" s="178">
        <v>449.28</v>
      </c>
      <c r="K22" s="178">
        <v>452.31</v>
      </c>
      <c r="L22" s="178">
        <v>451.04</v>
      </c>
      <c r="M22" s="178">
        <v>0</v>
      </c>
      <c r="N22" s="178">
        <v>447.78</v>
      </c>
    </row>
    <row r="23" spans="1:14">
      <c r="A23" s="180" t="s">
        <v>329</v>
      </c>
      <c r="B23" s="181">
        <v>752.93</v>
      </c>
      <c r="C23" s="181">
        <v>743.7</v>
      </c>
      <c r="D23" s="181">
        <v>749.04</v>
      </c>
      <c r="E23" s="181">
        <v>760.9</v>
      </c>
      <c r="F23" s="181">
        <v>761.02</v>
      </c>
      <c r="G23" s="181">
        <v>767.91</v>
      </c>
      <c r="H23" s="181">
        <v>755.85</v>
      </c>
      <c r="I23" s="181">
        <v>762.96</v>
      </c>
      <c r="J23" s="181">
        <v>768.11</v>
      </c>
      <c r="K23" s="181">
        <v>771.2</v>
      </c>
      <c r="L23" s="181">
        <v>767.56</v>
      </c>
      <c r="M23" s="181">
        <v>0</v>
      </c>
      <c r="N23" s="181">
        <v>760.15</v>
      </c>
    </row>
    <row r="24" spans="1:14">
      <c r="A24" s="180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</row>
    <row r="25" spans="1:14">
      <c r="A25" s="177" t="s">
        <v>330</v>
      </c>
      <c r="B25" s="178">
        <v>284.93</v>
      </c>
      <c r="C25" s="178">
        <v>284.10000000000002</v>
      </c>
      <c r="D25" s="178">
        <v>285.13</v>
      </c>
      <c r="E25" s="178">
        <v>285.05</v>
      </c>
      <c r="F25" s="178">
        <v>284.54000000000002</v>
      </c>
      <c r="G25" s="178">
        <v>285.61</v>
      </c>
      <c r="H25" s="178">
        <v>285.54000000000002</v>
      </c>
      <c r="I25" s="178">
        <v>285.06</v>
      </c>
      <c r="J25" s="178">
        <v>286.12</v>
      </c>
      <c r="K25" s="178">
        <v>286.10000000000002</v>
      </c>
      <c r="L25" s="178">
        <v>286.08</v>
      </c>
      <c r="M25" s="178">
        <v>0</v>
      </c>
      <c r="N25" s="178">
        <v>285.3</v>
      </c>
    </row>
    <row r="26" spans="1:14">
      <c r="A26" s="177" t="s">
        <v>331</v>
      </c>
      <c r="B26" s="178">
        <v>307.08</v>
      </c>
      <c r="C26" s="178">
        <v>313.58</v>
      </c>
      <c r="D26" s="178">
        <v>310.7</v>
      </c>
      <c r="E26" s="178">
        <v>313.83999999999997</v>
      </c>
      <c r="F26" s="178">
        <v>315.22000000000003</v>
      </c>
      <c r="G26" s="178">
        <v>313.33</v>
      </c>
      <c r="H26" s="178">
        <v>312.83999999999997</v>
      </c>
      <c r="I26" s="178">
        <v>309.95999999999998</v>
      </c>
      <c r="J26" s="178">
        <v>313.42</v>
      </c>
      <c r="K26" s="178">
        <v>311.88</v>
      </c>
      <c r="L26" s="178">
        <v>311.89999999999998</v>
      </c>
      <c r="M26" s="178">
        <v>0</v>
      </c>
      <c r="N26" s="178">
        <v>312.16000000000003</v>
      </c>
    </row>
    <row r="27" spans="1:14">
      <c r="A27" s="177" t="s">
        <v>332</v>
      </c>
      <c r="B27" s="178">
        <v>361.85</v>
      </c>
      <c r="C27" s="178">
        <v>361.6</v>
      </c>
      <c r="D27" s="178">
        <v>364.45</v>
      </c>
      <c r="E27" s="178">
        <v>365.38</v>
      </c>
      <c r="F27" s="178">
        <v>364.5</v>
      </c>
      <c r="G27" s="178">
        <v>365.97</v>
      </c>
      <c r="H27" s="178">
        <v>367.13</v>
      </c>
      <c r="I27" s="178">
        <v>366.48</v>
      </c>
      <c r="J27" s="178">
        <v>368.17</v>
      </c>
      <c r="K27" s="178">
        <v>370.58</v>
      </c>
      <c r="L27" s="178">
        <v>370.33</v>
      </c>
      <c r="M27" s="178">
        <v>0</v>
      </c>
      <c r="N27" s="178">
        <v>366.11</v>
      </c>
    </row>
    <row r="28" spans="1:14">
      <c r="A28" s="177" t="s">
        <v>333</v>
      </c>
      <c r="B28" s="178">
        <v>613.99</v>
      </c>
      <c r="C28" s="178">
        <v>619.30999999999995</v>
      </c>
      <c r="D28" s="178">
        <v>624.49</v>
      </c>
      <c r="E28" s="178">
        <v>628.1</v>
      </c>
      <c r="F28" s="178">
        <v>632.71</v>
      </c>
      <c r="G28" s="178">
        <v>648.5</v>
      </c>
      <c r="H28" s="178">
        <v>649.73</v>
      </c>
      <c r="I28" s="178">
        <v>644.39</v>
      </c>
      <c r="J28" s="178">
        <v>661.58</v>
      </c>
      <c r="K28" s="178">
        <v>672.73</v>
      </c>
      <c r="L28" s="178">
        <v>668.23</v>
      </c>
      <c r="M28" s="178">
        <v>0</v>
      </c>
      <c r="N28" s="178">
        <v>646.67999999999995</v>
      </c>
    </row>
    <row r="29" spans="1:14">
      <c r="A29" s="177"/>
      <c r="B29" s="181">
        <v>317</v>
      </c>
      <c r="C29" s="181">
        <v>319.13</v>
      </c>
      <c r="D29" s="181">
        <v>319.45999999999998</v>
      </c>
      <c r="E29" s="181">
        <v>320.97000000000003</v>
      </c>
      <c r="F29" s="181">
        <v>321.14</v>
      </c>
      <c r="G29" s="181">
        <v>321.39999999999998</v>
      </c>
      <c r="H29" s="181">
        <v>321.74</v>
      </c>
      <c r="I29" s="181">
        <v>320.54000000000002</v>
      </c>
      <c r="J29" s="181">
        <v>322.61</v>
      </c>
      <c r="K29" s="181">
        <v>323.02999999999997</v>
      </c>
      <c r="L29" s="181">
        <v>322.92</v>
      </c>
      <c r="M29" s="181">
        <v>0</v>
      </c>
      <c r="N29" s="181">
        <v>320.92</v>
      </c>
    </row>
    <row r="30" spans="1:14">
      <c r="A30" s="180" t="s">
        <v>334</v>
      </c>
      <c r="B30" s="178">
        <v>490.95</v>
      </c>
      <c r="C30" s="178">
        <v>481.93</v>
      </c>
      <c r="D30" s="178">
        <v>489.36</v>
      </c>
      <c r="E30" s="178">
        <v>499.77</v>
      </c>
      <c r="F30" s="178">
        <v>501.28</v>
      </c>
      <c r="G30" s="178">
        <v>502.7</v>
      </c>
      <c r="H30" s="178">
        <v>503.45</v>
      </c>
      <c r="I30" s="178">
        <v>508.37</v>
      </c>
      <c r="J30" s="178">
        <v>503.64</v>
      </c>
      <c r="K30" s="178">
        <v>505.75</v>
      </c>
      <c r="L30" s="178">
        <v>508.17</v>
      </c>
      <c r="M30" s="178">
        <v>0</v>
      </c>
      <c r="N30" s="178">
        <v>499.59</v>
      </c>
    </row>
    <row r="31" spans="1:14" ht="15" thickBot="1">
      <c r="A31" s="182" t="s">
        <v>335</v>
      </c>
      <c r="B31" s="183">
        <v>522.59</v>
      </c>
      <c r="C31" s="183">
        <v>511.57</v>
      </c>
      <c r="D31" s="183">
        <v>520.45000000000005</v>
      </c>
      <c r="E31" s="183">
        <v>532.53</v>
      </c>
      <c r="F31" s="183">
        <v>534.5</v>
      </c>
      <c r="G31" s="183">
        <v>536.29999999999995</v>
      </c>
      <c r="H31" s="183">
        <v>537.16</v>
      </c>
      <c r="I31" s="183">
        <v>542.98</v>
      </c>
      <c r="J31" s="183">
        <v>537.29</v>
      </c>
      <c r="K31" s="183">
        <v>539.73</v>
      </c>
      <c r="L31" s="183">
        <v>542.55999999999995</v>
      </c>
      <c r="M31" s="183">
        <v>0</v>
      </c>
      <c r="N31" s="183">
        <v>532.52</v>
      </c>
    </row>
    <row r="32" spans="1:14" ht="15" thickTop="1">
      <c r="A32" s="186" t="s">
        <v>336</v>
      </c>
    </row>
    <row r="33" spans="2:2">
      <c r="B33" s="179"/>
    </row>
  </sheetData>
  <hyperlinks>
    <hyperlink ref="N1" location="Índice!A1" display="Volver al índice" xr:uid="{D2B7F380-4DBF-4841-980D-442E637A17CB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F463E-2F39-4B72-974C-F5CAF591A619}">
  <sheetPr>
    <tabColor rgb="FF40A682"/>
  </sheetPr>
  <dimension ref="A1:P33"/>
  <sheetViews>
    <sheetView topLeftCell="B1" workbookViewId="0">
      <selection activeCell="N1" sqref="N1"/>
    </sheetView>
  </sheetViews>
  <sheetFormatPr defaultColWidth="11.42578125" defaultRowHeight="14.45"/>
  <cols>
    <col min="1" max="1" width="40.85546875" style="176" customWidth="1"/>
    <col min="2" max="9" width="9.28515625" style="176" bestFit="1" customWidth="1"/>
    <col min="10" max="10" width="11.42578125" style="176"/>
    <col min="11" max="11" width="9.28515625" style="176" bestFit="1" customWidth="1"/>
    <col min="12" max="12" width="10.42578125" style="176" bestFit="1" customWidth="1"/>
    <col min="13" max="13" width="10" style="176" bestFit="1" customWidth="1"/>
    <col min="14" max="14" width="13.42578125" style="176" bestFit="1" customWidth="1"/>
    <col min="15" max="16384" width="11.42578125" style="176"/>
  </cols>
  <sheetData>
    <row r="1" spans="1:16" ht="21">
      <c r="A1" s="187" t="s">
        <v>337</v>
      </c>
      <c r="B1" s="188"/>
      <c r="C1" s="188"/>
      <c r="D1" s="188"/>
      <c r="E1" s="188"/>
      <c r="F1" s="188"/>
      <c r="G1" s="189"/>
      <c r="H1" s="188"/>
      <c r="I1" s="188"/>
      <c r="J1" s="188"/>
      <c r="K1" s="188"/>
      <c r="L1" s="188"/>
      <c r="M1" s="188"/>
      <c r="N1" s="52" t="s">
        <v>61</v>
      </c>
      <c r="O1" s="190"/>
      <c r="P1" s="190"/>
    </row>
    <row r="2" spans="1:16" ht="15.95" thickBot="1">
      <c r="A2" s="188" t="s">
        <v>305</v>
      </c>
      <c r="B2" s="188"/>
      <c r="C2" s="188"/>
      <c r="D2" s="188"/>
      <c r="E2" s="188"/>
      <c r="F2" s="188"/>
      <c r="G2" s="189"/>
      <c r="H2" s="188"/>
      <c r="I2" s="188"/>
      <c r="J2" s="188"/>
      <c r="K2" s="188"/>
      <c r="L2" s="188"/>
      <c r="M2" s="188"/>
      <c r="N2" s="188"/>
      <c r="O2" s="190"/>
      <c r="P2" s="190"/>
    </row>
    <row r="3" spans="1:16" ht="15.95" thickTop="1">
      <c r="A3" s="198" t="s">
        <v>306</v>
      </c>
      <c r="B3" s="199" t="s">
        <v>307</v>
      </c>
      <c r="C3" s="199" t="s">
        <v>308</v>
      </c>
      <c r="D3" s="199" t="s">
        <v>309</v>
      </c>
      <c r="E3" s="199" t="s">
        <v>310</v>
      </c>
      <c r="F3" s="199" t="s">
        <v>311</v>
      </c>
      <c r="G3" s="199" t="s">
        <v>312</v>
      </c>
      <c r="H3" s="199" t="s">
        <v>313</v>
      </c>
      <c r="I3" s="199" t="s">
        <v>314</v>
      </c>
      <c r="J3" s="199" t="s">
        <v>315</v>
      </c>
      <c r="K3" s="199" t="s">
        <v>316</v>
      </c>
      <c r="L3" s="199" t="s">
        <v>317</v>
      </c>
      <c r="M3" s="199" t="s">
        <v>318</v>
      </c>
      <c r="N3" s="199" t="s">
        <v>319</v>
      </c>
      <c r="O3" s="190"/>
      <c r="P3" s="190"/>
    </row>
    <row r="4" spans="1:16" ht="15.6">
      <c r="A4" s="133" t="s">
        <v>236</v>
      </c>
      <c r="B4" s="191">
        <v>342.73</v>
      </c>
      <c r="C4" s="191">
        <v>330.32</v>
      </c>
      <c r="D4" s="191">
        <v>341.35</v>
      </c>
      <c r="E4" s="191">
        <v>364.27</v>
      </c>
      <c r="F4" s="191">
        <v>363.48</v>
      </c>
      <c r="G4" s="191">
        <v>352.36</v>
      </c>
      <c r="H4" s="191">
        <v>346.49</v>
      </c>
      <c r="I4" s="191">
        <v>380.55</v>
      </c>
      <c r="J4" s="191">
        <v>386.4</v>
      </c>
      <c r="K4" s="191">
        <v>385.57</v>
      </c>
      <c r="L4" s="191">
        <v>382.3</v>
      </c>
      <c r="M4" s="191">
        <v>0</v>
      </c>
      <c r="N4" s="191">
        <v>360.49</v>
      </c>
      <c r="O4" s="192"/>
      <c r="P4" s="193"/>
    </row>
    <row r="5" spans="1:16" ht="15.6">
      <c r="A5" s="133" t="s">
        <v>238</v>
      </c>
      <c r="B5" s="191">
        <v>400.8</v>
      </c>
      <c r="C5" s="191">
        <v>364.22</v>
      </c>
      <c r="D5" s="191">
        <v>394.02</v>
      </c>
      <c r="E5" s="191">
        <v>393.33</v>
      </c>
      <c r="F5" s="191">
        <v>389.45</v>
      </c>
      <c r="G5" s="191">
        <v>376.72</v>
      </c>
      <c r="H5" s="191">
        <v>399.25</v>
      </c>
      <c r="I5" s="191">
        <v>412.46</v>
      </c>
      <c r="J5" s="191">
        <v>389.87</v>
      </c>
      <c r="K5" s="191">
        <v>388.1</v>
      </c>
      <c r="L5" s="191">
        <v>393.47</v>
      </c>
      <c r="M5" s="191">
        <v>0</v>
      </c>
      <c r="N5" s="191">
        <v>390.65</v>
      </c>
      <c r="O5" s="190"/>
      <c r="P5" s="193"/>
    </row>
    <row r="6" spans="1:16" ht="15.6">
      <c r="A6" s="133" t="s">
        <v>240</v>
      </c>
      <c r="B6" s="191">
        <v>362.97</v>
      </c>
      <c r="C6" s="191">
        <v>360.8</v>
      </c>
      <c r="D6" s="191">
        <v>374.3</v>
      </c>
      <c r="E6" s="191">
        <v>388.4</v>
      </c>
      <c r="F6" s="191">
        <v>375.26</v>
      </c>
      <c r="G6" s="191">
        <v>384.29</v>
      </c>
      <c r="H6" s="191">
        <v>378.19</v>
      </c>
      <c r="I6" s="191">
        <v>406.29</v>
      </c>
      <c r="J6" s="191">
        <v>404.53</v>
      </c>
      <c r="K6" s="191">
        <v>409.07</v>
      </c>
      <c r="L6" s="191">
        <v>403.17</v>
      </c>
      <c r="M6" s="191">
        <v>0</v>
      </c>
      <c r="N6" s="191">
        <v>386.08</v>
      </c>
      <c r="O6" s="190"/>
      <c r="P6" s="193"/>
    </row>
    <row r="7" spans="1:16" ht="15.6">
      <c r="A7" s="133" t="s">
        <v>241</v>
      </c>
      <c r="B7" s="191">
        <v>518.55999999999995</v>
      </c>
      <c r="C7" s="191">
        <v>514.39</v>
      </c>
      <c r="D7" s="191">
        <v>523.30999999999995</v>
      </c>
      <c r="E7" s="191">
        <v>511.72</v>
      </c>
      <c r="F7" s="191">
        <v>534.72</v>
      </c>
      <c r="G7" s="191">
        <v>528.21</v>
      </c>
      <c r="H7" s="191">
        <v>525.54</v>
      </c>
      <c r="I7" s="191">
        <v>688.81</v>
      </c>
      <c r="J7" s="191">
        <v>675.76</v>
      </c>
      <c r="K7" s="191">
        <v>671.81</v>
      </c>
      <c r="L7" s="191">
        <v>674.46</v>
      </c>
      <c r="M7" s="191">
        <v>0</v>
      </c>
      <c r="N7" s="191">
        <v>580.53</v>
      </c>
      <c r="O7" s="190"/>
      <c r="P7" s="193"/>
    </row>
    <row r="8" spans="1:16" ht="15.6">
      <c r="A8" s="133" t="s">
        <v>118</v>
      </c>
      <c r="B8" s="191">
        <v>338.55</v>
      </c>
      <c r="C8" s="191">
        <v>330.33</v>
      </c>
      <c r="D8" s="191">
        <v>350.5</v>
      </c>
      <c r="E8" s="191">
        <v>339.9</v>
      </c>
      <c r="F8" s="191">
        <v>339.86</v>
      </c>
      <c r="G8" s="191">
        <v>341.18</v>
      </c>
      <c r="H8" s="191">
        <v>354.26</v>
      </c>
      <c r="I8" s="191">
        <v>368.61</v>
      </c>
      <c r="J8" s="191">
        <v>366.87</v>
      </c>
      <c r="K8" s="191">
        <v>368.1</v>
      </c>
      <c r="L8" s="191">
        <v>374.59</v>
      </c>
      <c r="M8" s="191">
        <v>0</v>
      </c>
      <c r="N8" s="191">
        <v>352.43</v>
      </c>
      <c r="O8" s="190"/>
      <c r="P8" s="193"/>
    </row>
    <row r="9" spans="1:16" ht="15.6">
      <c r="A9" s="133" t="s">
        <v>242</v>
      </c>
      <c r="B9" s="191">
        <v>366.67</v>
      </c>
      <c r="C9" s="191">
        <v>351.19</v>
      </c>
      <c r="D9" s="191">
        <v>361.55</v>
      </c>
      <c r="E9" s="191">
        <v>362.24</v>
      </c>
      <c r="F9" s="191">
        <v>364.7</v>
      </c>
      <c r="G9" s="191">
        <v>362.55</v>
      </c>
      <c r="H9" s="191">
        <v>364.43</v>
      </c>
      <c r="I9" s="191">
        <v>397.73</v>
      </c>
      <c r="J9" s="191">
        <v>391.21</v>
      </c>
      <c r="K9" s="191">
        <v>392</v>
      </c>
      <c r="L9" s="191">
        <v>392.84</v>
      </c>
      <c r="M9" s="191">
        <v>0</v>
      </c>
      <c r="N9" s="191">
        <v>373.42</v>
      </c>
      <c r="O9" s="190"/>
      <c r="P9" s="193"/>
    </row>
    <row r="10" spans="1:16" ht="15.6">
      <c r="A10" s="133" t="s">
        <v>243</v>
      </c>
      <c r="B10" s="191">
        <v>440.8</v>
      </c>
      <c r="C10" s="191">
        <v>413.36</v>
      </c>
      <c r="D10" s="191">
        <v>424.61</v>
      </c>
      <c r="E10" s="191">
        <v>424.61</v>
      </c>
      <c r="F10" s="191">
        <v>428.86</v>
      </c>
      <c r="G10" s="191">
        <v>423.84</v>
      </c>
      <c r="H10" s="191">
        <v>430.62</v>
      </c>
      <c r="I10" s="191">
        <v>488.78</v>
      </c>
      <c r="J10" s="191">
        <v>481.3</v>
      </c>
      <c r="K10" s="191">
        <v>478.32</v>
      </c>
      <c r="L10" s="191">
        <v>481.82</v>
      </c>
      <c r="M10" s="191">
        <v>0</v>
      </c>
      <c r="N10" s="191">
        <v>447.13</v>
      </c>
      <c r="O10" s="190"/>
      <c r="P10" s="193"/>
    </row>
    <row r="11" spans="1:16" ht="15.6">
      <c r="A11" s="133" t="s">
        <v>320</v>
      </c>
      <c r="B11" s="191">
        <v>379.58</v>
      </c>
      <c r="C11" s="191">
        <v>373.37</v>
      </c>
      <c r="D11" s="191">
        <v>381.43</v>
      </c>
      <c r="E11" s="191">
        <v>386.16</v>
      </c>
      <c r="F11" s="191">
        <v>391.72</v>
      </c>
      <c r="G11" s="191">
        <v>387.64</v>
      </c>
      <c r="H11" s="191">
        <v>387.23</v>
      </c>
      <c r="I11" s="191">
        <v>432.37</v>
      </c>
      <c r="J11" s="191">
        <v>426.24</v>
      </c>
      <c r="K11" s="191">
        <v>427.73</v>
      </c>
      <c r="L11" s="191">
        <v>436.82</v>
      </c>
      <c r="M11" s="191">
        <v>0</v>
      </c>
      <c r="N11" s="191">
        <v>400.87</v>
      </c>
      <c r="O11" s="190"/>
      <c r="P11" s="193"/>
    </row>
    <row r="12" spans="1:16" ht="15.6">
      <c r="A12" s="133" t="s">
        <v>321</v>
      </c>
      <c r="B12" s="191">
        <v>379.45</v>
      </c>
      <c r="C12" s="191">
        <v>370.59</v>
      </c>
      <c r="D12" s="191">
        <v>382.11</v>
      </c>
      <c r="E12" s="191">
        <v>376.65</v>
      </c>
      <c r="F12" s="191">
        <v>374.16</v>
      </c>
      <c r="G12" s="191">
        <v>376.62</v>
      </c>
      <c r="H12" s="191">
        <v>380.2</v>
      </c>
      <c r="I12" s="191">
        <v>418.6</v>
      </c>
      <c r="J12" s="191">
        <v>412.88</v>
      </c>
      <c r="K12" s="191">
        <v>414.96</v>
      </c>
      <c r="L12" s="191">
        <v>417.3</v>
      </c>
      <c r="M12" s="191">
        <v>0</v>
      </c>
      <c r="N12" s="191">
        <v>391.26</v>
      </c>
      <c r="O12" s="190"/>
      <c r="P12" s="193"/>
    </row>
    <row r="13" spans="1:16" ht="15.6">
      <c r="A13" s="133" t="s">
        <v>248</v>
      </c>
      <c r="B13" s="191">
        <v>262.92</v>
      </c>
      <c r="C13" s="191">
        <v>240.26</v>
      </c>
      <c r="D13" s="191">
        <v>264.14999999999998</v>
      </c>
      <c r="E13" s="191">
        <v>255.52</v>
      </c>
      <c r="F13" s="191">
        <v>264.14999999999998</v>
      </c>
      <c r="G13" s="191">
        <v>256.74</v>
      </c>
      <c r="H13" s="191">
        <v>265.39</v>
      </c>
      <c r="I13" s="191">
        <v>265.45</v>
      </c>
      <c r="J13" s="191">
        <v>257.64</v>
      </c>
      <c r="K13" s="191">
        <v>257.64</v>
      </c>
      <c r="L13" s="191">
        <v>359.88</v>
      </c>
      <c r="M13" s="191">
        <v>0</v>
      </c>
      <c r="N13" s="191">
        <v>268.31</v>
      </c>
      <c r="O13" s="190"/>
      <c r="P13" s="193"/>
    </row>
    <row r="14" spans="1:16" ht="15.6">
      <c r="A14" s="133" t="s">
        <v>249</v>
      </c>
      <c r="B14" s="191">
        <v>0</v>
      </c>
      <c r="C14" s="191">
        <v>0</v>
      </c>
      <c r="D14" s="191">
        <v>0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0"/>
      <c r="P14" s="190"/>
    </row>
    <row r="15" spans="1:16" ht="15.6">
      <c r="A15" s="194" t="s">
        <v>322</v>
      </c>
      <c r="B15" s="195">
        <v>374.4</v>
      </c>
      <c r="C15" s="195">
        <v>365.16</v>
      </c>
      <c r="D15" s="195">
        <v>376.4</v>
      </c>
      <c r="E15" s="195">
        <v>380.89</v>
      </c>
      <c r="F15" s="195">
        <v>379.46</v>
      </c>
      <c r="G15" s="195">
        <v>380.14</v>
      </c>
      <c r="H15" s="195">
        <v>379.99</v>
      </c>
      <c r="I15" s="195">
        <v>417.34</v>
      </c>
      <c r="J15" s="195">
        <v>412.65</v>
      </c>
      <c r="K15" s="195">
        <v>414.43</v>
      </c>
      <c r="L15" s="195">
        <v>416.09</v>
      </c>
      <c r="M15" s="195">
        <v>0</v>
      </c>
      <c r="N15" s="195">
        <v>390.63</v>
      </c>
      <c r="O15" s="190"/>
      <c r="P15" s="190"/>
    </row>
    <row r="16" spans="1:16" ht="15.6">
      <c r="A16" s="133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0"/>
      <c r="P16" s="190"/>
    </row>
    <row r="17" spans="1:16" ht="15.6">
      <c r="A17" s="133" t="s">
        <v>323</v>
      </c>
      <c r="B17" s="191">
        <v>579.53</v>
      </c>
      <c r="C17" s="191">
        <v>571.77</v>
      </c>
      <c r="D17" s="191">
        <v>566.04</v>
      </c>
      <c r="E17" s="191">
        <v>574.89</v>
      </c>
      <c r="F17" s="191">
        <v>574.79</v>
      </c>
      <c r="G17" s="191">
        <v>575.21</v>
      </c>
      <c r="H17" s="191">
        <v>569.57000000000005</v>
      </c>
      <c r="I17" s="191">
        <v>685.52</v>
      </c>
      <c r="J17" s="191">
        <v>693.31</v>
      </c>
      <c r="K17" s="191">
        <v>694.69</v>
      </c>
      <c r="L17" s="191">
        <v>691.61</v>
      </c>
      <c r="M17" s="191">
        <v>0</v>
      </c>
      <c r="N17" s="191">
        <v>616.32000000000005</v>
      </c>
      <c r="O17" s="190"/>
      <c r="P17" s="190"/>
    </row>
    <row r="18" spans="1:16" ht="15.6">
      <c r="A18" s="133" t="s">
        <v>324</v>
      </c>
      <c r="B18" s="191">
        <v>580.28</v>
      </c>
      <c r="C18" s="191">
        <v>569.4</v>
      </c>
      <c r="D18" s="191">
        <v>590.69000000000005</v>
      </c>
      <c r="E18" s="191">
        <v>575.16</v>
      </c>
      <c r="F18" s="191">
        <v>580.71</v>
      </c>
      <c r="G18" s="191">
        <v>598.84</v>
      </c>
      <c r="H18" s="191">
        <v>574.20000000000005</v>
      </c>
      <c r="I18" s="191">
        <v>680.85</v>
      </c>
      <c r="J18" s="191">
        <v>706.78</v>
      </c>
      <c r="K18" s="191">
        <v>698.48</v>
      </c>
      <c r="L18" s="191">
        <v>679.96</v>
      </c>
      <c r="M18" s="191">
        <v>0</v>
      </c>
      <c r="N18" s="191">
        <v>621.49</v>
      </c>
      <c r="O18" s="190"/>
      <c r="P18" s="190"/>
    </row>
    <row r="19" spans="1:16" ht="15.6">
      <c r="A19" s="133" t="s">
        <v>325</v>
      </c>
      <c r="B19" s="191">
        <v>596.04</v>
      </c>
      <c r="C19" s="191">
        <v>591.80999999999995</v>
      </c>
      <c r="D19" s="191">
        <v>592.98</v>
      </c>
      <c r="E19" s="191">
        <v>599.62</v>
      </c>
      <c r="F19" s="191">
        <v>595.64</v>
      </c>
      <c r="G19" s="191">
        <v>599.53</v>
      </c>
      <c r="H19" s="191">
        <v>575.16999999999996</v>
      </c>
      <c r="I19" s="191">
        <v>703.33</v>
      </c>
      <c r="J19" s="191">
        <v>710.68</v>
      </c>
      <c r="K19" s="191">
        <v>732.37</v>
      </c>
      <c r="L19" s="191">
        <v>732.5</v>
      </c>
      <c r="M19" s="191">
        <v>0</v>
      </c>
      <c r="N19" s="191">
        <v>638.39</v>
      </c>
      <c r="O19" s="190"/>
      <c r="P19" s="190"/>
    </row>
    <row r="20" spans="1:16" ht="15.6">
      <c r="A20" s="133" t="s">
        <v>326</v>
      </c>
      <c r="B20" s="191">
        <v>586.37</v>
      </c>
      <c r="C20" s="191">
        <v>583.54</v>
      </c>
      <c r="D20" s="191">
        <v>585.11</v>
      </c>
      <c r="E20" s="191">
        <v>584.07000000000005</v>
      </c>
      <c r="F20" s="191">
        <v>586.02</v>
      </c>
      <c r="G20" s="191">
        <v>578.57000000000005</v>
      </c>
      <c r="H20" s="191">
        <v>579.58000000000004</v>
      </c>
      <c r="I20" s="191">
        <v>707.56</v>
      </c>
      <c r="J20" s="191">
        <v>707.93</v>
      </c>
      <c r="K20" s="191">
        <v>703.84</v>
      </c>
      <c r="L20" s="191">
        <v>701.63</v>
      </c>
      <c r="M20" s="191">
        <v>0</v>
      </c>
      <c r="N20" s="191">
        <v>628.19000000000005</v>
      </c>
      <c r="O20" s="190"/>
      <c r="P20" s="190"/>
    </row>
    <row r="21" spans="1:16" ht="15.6">
      <c r="A21" s="133" t="s">
        <v>327</v>
      </c>
      <c r="B21" s="191">
        <v>578.08000000000004</v>
      </c>
      <c r="C21" s="191">
        <v>575.48</v>
      </c>
      <c r="D21" s="191">
        <v>581.69000000000005</v>
      </c>
      <c r="E21" s="191">
        <v>578.71</v>
      </c>
      <c r="F21" s="191">
        <v>577.44000000000005</v>
      </c>
      <c r="G21" s="191">
        <v>578.66999999999996</v>
      </c>
      <c r="H21" s="191">
        <v>575.36</v>
      </c>
      <c r="I21" s="191">
        <v>715.71</v>
      </c>
      <c r="J21" s="191">
        <v>715.98</v>
      </c>
      <c r="K21" s="191">
        <v>714.07</v>
      </c>
      <c r="L21" s="191">
        <v>704.83</v>
      </c>
      <c r="M21" s="191">
        <v>0</v>
      </c>
      <c r="N21" s="191">
        <v>627.45000000000005</v>
      </c>
      <c r="O21" s="190"/>
      <c r="P21" s="190"/>
    </row>
    <row r="22" spans="1:16" ht="15.6">
      <c r="A22" s="133" t="s">
        <v>328</v>
      </c>
      <c r="B22" s="191">
        <v>409.67</v>
      </c>
      <c r="C22" s="191">
        <v>403.41</v>
      </c>
      <c r="D22" s="191">
        <v>407.65</v>
      </c>
      <c r="E22" s="191">
        <v>409.18</v>
      </c>
      <c r="F22" s="191">
        <v>405.55</v>
      </c>
      <c r="G22" s="191">
        <v>437.61</v>
      </c>
      <c r="H22" s="191">
        <v>409.95</v>
      </c>
      <c r="I22" s="191">
        <v>430.15</v>
      </c>
      <c r="J22" s="191">
        <v>430.41</v>
      </c>
      <c r="K22" s="191">
        <v>433.28</v>
      </c>
      <c r="L22" s="191">
        <v>431.82</v>
      </c>
      <c r="M22" s="191">
        <v>0</v>
      </c>
      <c r="N22" s="191">
        <v>419.22</v>
      </c>
      <c r="O22" s="190"/>
      <c r="P22" s="190"/>
    </row>
    <row r="23" spans="1:16" ht="15.6">
      <c r="A23" s="194" t="s">
        <v>329</v>
      </c>
      <c r="B23" s="195">
        <v>554.12</v>
      </c>
      <c r="C23" s="195">
        <v>546.84</v>
      </c>
      <c r="D23" s="195">
        <v>546.66999999999996</v>
      </c>
      <c r="E23" s="195">
        <v>551.42999999999995</v>
      </c>
      <c r="F23" s="195">
        <v>551.17999999999995</v>
      </c>
      <c r="G23" s="195">
        <v>557.95000000000005</v>
      </c>
      <c r="H23" s="195">
        <v>544.82000000000005</v>
      </c>
      <c r="I23" s="195">
        <v>645.92999999999995</v>
      </c>
      <c r="J23" s="195">
        <v>652.12</v>
      </c>
      <c r="K23" s="195">
        <v>655.14</v>
      </c>
      <c r="L23" s="195">
        <v>652.26</v>
      </c>
      <c r="M23" s="195">
        <v>0</v>
      </c>
      <c r="N23" s="195">
        <v>587.47</v>
      </c>
      <c r="O23" s="190"/>
      <c r="P23" s="190"/>
    </row>
    <row r="24" spans="1:16" ht="15.6">
      <c r="A24" s="133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0"/>
      <c r="P24" s="190"/>
    </row>
    <row r="25" spans="1:16">
      <c r="A25" s="133" t="s">
        <v>330</v>
      </c>
      <c r="B25" s="191">
        <v>284.93</v>
      </c>
      <c r="C25" s="191">
        <v>284.10000000000002</v>
      </c>
      <c r="D25" s="191">
        <v>285.13</v>
      </c>
      <c r="E25" s="191">
        <v>285.05</v>
      </c>
      <c r="F25" s="191">
        <v>284.54000000000002</v>
      </c>
      <c r="G25" s="191">
        <v>285.61</v>
      </c>
      <c r="H25" s="191">
        <v>285.54000000000002</v>
      </c>
      <c r="I25" s="191">
        <v>285.06</v>
      </c>
      <c r="J25" s="191">
        <v>286.12</v>
      </c>
      <c r="K25" s="191">
        <v>286.10000000000002</v>
      </c>
      <c r="L25" s="191">
        <v>286.08</v>
      </c>
      <c r="M25" s="191">
        <v>0</v>
      </c>
      <c r="N25" s="191">
        <v>285.3</v>
      </c>
    </row>
    <row r="26" spans="1:16">
      <c r="A26" s="133" t="s">
        <v>331</v>
      </c>
      <c r="B26" s="191">
        <v>307.08</v>
      </c>
      <c r="C26" s="191">
        <v>313.58</v>
      </c>
      <c r="D26" s="191">
        <v>310.7</v>
      </c>
      <c r="E26" s="191">
        <v>313.83999999999997</v>
      </c>
      <c r="F26" s="191">
        <v>312.98</v>
      </c>
      <c r="G26" s="191">
        <v>313.33</v>
      </c>
      <c r="H26" s="191">
        <v>312.83999999999997</v>
      </c>
      <c r="I26" s="191">
        <v>309.95999999999998</v>
      </c>
      <c r="J26" s="191">
        <v>313.42</v>
      </c>
      <c r="K26" s="191">
        <v>311.88</v>
      </c>
      <c r="L26" s="191">
        <v>311.89999999999998</v>
      </c>
      <c r="M26" s="191">
        <v>0</v>
      </c>
      <c r="N26" s="191">
        <v>311.95999999999998</v>
      </c>
    </row>
    <row r="27" spans="1:16">
      <c r="A27" s="133" t="s">
        <v>332</v>
      </c>
      <c r="B27" s="191">
        <v>361.85</v>
      </c>
      <c r="C27" s="191">
        <v>361.6</v>
      </c>
      <c r="D27" s="191">
        <v>364.45</v>
      </c>
      <c r="E27" s="191">
        <v>365.38</v>
      </c>
      <c r="F27" s="191">
        <v>364.5</v>
      </c>
      <c r="G27" s="191">
        <v>365.97</v>
      </c>
      <c r="H27" s="191">
        <v>367.13</v>
      </c>
      <c r="I27" s="191">
        <v>366.48</v>
      </c>
      <c r="J27" s="191">
        <v>368.17</v>
      </c>
      <c r="K27" s="191">
        <v>370.58</v>
      </c>
      <c r="L27" s="191">
        <v>370.33</v>
      </c>
      <c r="M27" s="191">
        <v>0</v>
      </c>
      <c r="N27" s="191">
        <v>646.67999999999995</v>
      </c>
    </row>
    <row r="28" spans="1:16">
      <c r="A28" s="133" t="s">
        <v>333</v>
      </c>
      <c r="B28" s="191">
        <v>613.99</v>
      </c>
      <c r="C28" s="191">
        <v>619.30999999999995</v>
      </c>
      <c r="D28" s="191">
        <v>624.49</v>
      </c>
      <c r="E28" s="191">
        <v>628.1</v>
      </c>
      <c r="F28" s="191">
        <v>632.71</v>
      </c>
      <c r="G28" s="191">
        <v>648.5</v>
      </c>
      <c r="H28" s="191">
        <v>649.73</v>
      </c>
      <c r="I28" s="191">
        <v>644.39</v>
      </c>
      <c r="J28" s="191">
        <v>661.58</v>
      </c>
      <c r="K28" s="191">
        <v>672.73</v>
      </c>
      <c r="L28" s="191">
        <v>668.23</v>
      </c>
      <c r="M28" s="191">
        <v>0</v>
      </c>
      <c r="N28" s="191"/>
    </row>
    <row r="29" spans="1:16">
      <c r="A29" s="194" t="s">
        <v>338</v>
      </c>
      <c r="B29" s="195">
        <v>317</v>
      </c>
      <c r="C29" s="195">
        <v>319.13</v>
      </c>
      <c r="D29" s="195">
        <v>319.45999999999998</v>
      </c>
      <c r="E29" s="195">
        <v>320.97000000000003</v>
      </c>
      <c r="F29" s="195">
        <v>320.35000000000002</v>
      </c>
      <c r="G29" s="195">
        <v>321.39999999999998</v>
      </c>
      <c r="H29" s="195">
        <v>321.74</v>
      </c>
      <c r="I29" s="195">
        <v>320.54000000000002</v>
      </c>
      <c r="J29" s="195">
        <v>322.61</v>
      </c>
      <c r="K29" s="195">
        <v>323.02999999999997</v>
      </c>
      <c r="L29" s="195">
        <v>322.92</v>
      </c>
      <c r="M29" s="195">
        <v>0</v>
      </c>
      <c r="N29" s="195">
        <v>320.85000000000002</v>
      </c>
    </row>
    <row r="30" spans="1:16">
      <c r="A30" s="133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</row>
    <row r="31" spans="1:16">
      <c r="A31" s="194" t="s">
        <v>334</v>
      </c>
      <c r="B31" s="191">
        <v>395.74</v>
      </c>
      <c r="C31" s="191">
        <v>388.53</v>
      </c>
      <c r="D31" s="191">
        <v>395.84</v>
      </c>
      <c r="E31" s="191">
        <v>400.19</v>
      </c>
      <c r="F31" s="191">
        <v>399.14</v>
      </c>
      <c r="G31" s="191">
        <v>400.75</v>
      </c>
      <c r="H31" s="191">
        <v>398.83</v>
      </c>
      <c r="I31" s="191">
        <v>441.45</v>
      </c>
      <c r="J31" s="191">
        <v>438.92</v>
      </c>
      <c r="K31" s="191">
        <v>440.53</v>
      </c>
      <c r="L31" s="191">
        <v>441.67</v>
      </c>
      <c r="M31" s="191">
        <v>0</v>
      </c>
      <c r="N31" s="191">
        <v>412.92</v>
      </c>
    </row>
    <row r="32" spans="1:16" ht="15" thickBot="1">
      <c r="A32" s="196" t="s">
        <v>335</v>
      </c>
      <c r="B32" s="197">
        <v>410.06</v>
      </c>
      <c r="C32" s="197">
        <v>401.17</v>
      </c>
      <c r="D32" s="197">
        <v>409.82</v>
      </c>
      <c r="E32" s="197">
        <v>414.7</v>
      </c>
      <c r="F32" s="197">
        <v>413.68</v>
      </c>
      <c r="G32" s="197">
        <v>415.45</v>
      </c>
      <c r="H32" s="197">
        <v>413.14</v>
      </c>
      <c r="I32" s="197">
        <v>463.72</v>
      </c>
      <c r="J32" s="197">
        <v>460.54</v>
      </c>
      <c r="K32" s="197">
        <v>462.38</v>
      </c>
      <c r="L32" s="197">
        <v>463.71</v>
      </c>
      <c r="M32" s="197">
        <v>0</v>
      </c>
      <c r="N32" s="197">
        <v>429.89</v>
      </c>
    </row>
    <row r="33" spans="1:1" ht="15" thickTop="1">
      <c r="A33" s="186" t="s">
        <v>336</v>
      </c>
    </row>
  </sheetData>
  <hyperlinks>
    <hyperlink ref="N1" location="Índice!A1" display="Volver al índice" xr:uid="{4C6343BF-CFBF-4E63-8F1E-E950E91FE080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0889-4542-4649-8D66-9D63809424A9}">
  <sheetPr>
    <tabColor rgb="FF29C5D1"/>
  </sheetPr>
  <dimension ref="A1:AA28"/>
  <sheetViews>
    <sheetView workbookViewId="0">
      <selection activeCell="M1" sqref="M1"/>
    </sheetView>
  </sheetViews>
  <sheetFormatPr defaultColWidth="11.42578125" defaultRowHeight="14.45"/>
  <cols>
    <col min="2" max="2" width="19" bestFit="1" customWidth="1"/>
    <col min="3" max="3" width="18.42578125" bestFit="1" customWidth="1"/>
    <col min="4" max="4" width="17.140625" bestFit="1" customWidth="1"/>
    <col min="13" max="13" width="13.42578125" bestFit="1" customWidth="1"/>
  </cols>
  <sheetData>
    <row r="1" spans="1:27" ht="21">
      <c r="A1" s="58" t="s">
        <v>339</v>
      </c>
      <c r="B1" s="58"/>
      <c r="C1" s="58"/>
      <c r="D1" s="58"/>
      <c r="M1" s="219" t="s">
        <v>61</v>
      </c>
    </row>
    <row r="2" spans="1:27" ht="15.95" thickBot="1">
      <c r="A2" s="3" t="s">
        <v>105</v>
      </c>
      <c r="B2" s="1"/>
      <c r="C2" s="1"/>
      <c r="D2" s="1"/>
    </row>
    <row r="3" spans="1:27" ht="15" thickTop="1">
      <c r="A3" s="7" t="s">
        <v>63</v>
      </c>
      <c r="B3" s="7" t="s">
        <v>340</v>
      </c>
      <c r="C3" s="7" t="s">
        <v>341</v>
      </c>
      <c r="D3" s="7" t="s">
        <v>342</v>
      </c>
    </row>
    <row r="4" spans="1:27">
      <c r="A4" s="21">
        <v>1991</v>
      </c>
      <c r="B4" s="204">
        <v>724.8</v>
      </c>
      <c r="C4" s="204">
        <v>1516.3</v>
      </c>
      <c r="D4" s="204">
        <f>B4-C4</f>
        <v>-791.5</v>
      </c>
    </row>
    <row r="5" spans="1:27">
      <c r="A5" s="21">
        <v>1992</v>
      </c>
      <c r="B5" s="204">
        <v>795.8</v>
      </c>
      <c r="C5" s="204">
        <v>1854.7</v>
      </c>
      <c r="D5" s="204">
        <v>-1058.9000000000001</v>
      </c>
    </row>
    <row r="6" spans="1:27">
      <c r="A6" s="21">
        <v>1993</v>
      </c>
      <c r="B6" s="204">
        <v>1032.0999999999999</v>
      </c>
      <c r="C6" s="204">
        <v>2144.6999999999998</v>
      </c>
      <c r="D6" s="204">
        <v>-1112.5999999999999</v>
      </c>
    </row>
    <row r="7" spans="1:27">
      <c r="A7" s="21">
        <v>1994</v>
      </c>
      <c r="B7" s="204">
        <v>1249.5</v>
      </c>
      <c r="C7" s="204">
        <v>2575.4</v>
      </c>
      <c r="D7" s="204">
        <v>-1325.9</v>
      </c>
    </row>
    <row r="8" spans="1:27">
      <c r="A8" s="21">
        <v>1995</v>
      </c>
      <c r="B8" s="204">
        <v>1652.1</v>
      </c>
      <c r="C8" s="204">
        <v>3329.1</v>
      </c>
      <c r="D8" s="204">
        <v>-1677.1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</row>
    <row r="9" spans="1:27">
      <c r="A9" s="21">
        <v>1996</v>
      </c>
      <c r="B9" s="204">
        <v>1788.4</v>
      </c>
      <c r="C9" s="204">
        <v>3221.4</v>
      </c>
      <c r="D9" s="204">
        <v>-1433.1</v>
      </c>
    </row>
    <row r="10" spans="1:27">
      <c r="A10" s="21">
        <v>1997</v>
      </c>
      <c r="B10" s="204">
        <v>2426.1</v>
      </c>
      <c r="C10" s="204">
        <v>3744.4</v>
      </c>
      <c r="D10" s="204">
        <v>-1318.3</v>
      </c>
    </row>
    <row r="11" spans="1:27">
      <c r="A11" s="21">
        <v>1998</v>
      </c>
      <c r="B11" s="204">
        <v>2441.1</v>
      </c>
      <c r="C11" s="204">
        <v>3968.1</v>
      </c>
      <c r="D11" s="204">
        <v>-1526.9</v>
      </c>
    </row>
    <row r="12" spans="1:27">
      <c r="A12" s="21">
        <v>1999</v>
      </c>
      <c r="B12" s="204">
        <v>2510</v>
      </c>
      <c r="C12" s="204">
        <v>4094.7</v>
      </c>
      <c r="D12" s="204">
        <v>-1584.7</v>
      </c>
    </row>
    <row r="13" spans="1:27">
      <c r="A13" s="21">
        <v>2000</v>
      </c>
      <c r="B13" s="204">
        <v>2941.3</v>
      </c>
      <c r="C13" s="204">
        <v>4948.3</v>
      </c>
      <c r="D13" s="204">
        <v>-2007</v>
      </c>
    </row>
    <row r="14" spans="1:27">
      <c r="A14" s="21">
        <v>2001</v>
      </c>
      <c r="B14" s="204">
        <v>2863.8</v>
      </c>
      <c r="C14" s="204">
        <v>5026.8</v>
      </c>
      <c r="D14" s="204">
        <v>-2163</v>
      </c>
    </row>
    <row r="15" spans="1:27">
      <c r="A15" s="21">
        <v>2002</v>
      </c>
      <c r="B15" s="204">
        <v>2995</v>
      </c>
      <c r="C15" s="204">
        <v>5184.5</v>
      </c>
      <c r="D15" s="204">
        <v>-2189.4</v>
      </c>
    </row>
    <row r="16" spans="1:27">
      <c r="A16" s="21">
        <v>2003</v>
      </c>
      <c r="B16" s="204">
        <v>3128</v>
      </c>
      <c r="C16" s="204">
        <v>5754.3</v>
      </c>
      <c r="D16" s="204">
        <v>-2626.2</v>
      </c>
    </row>
    <row r="17" spans="1:4">
      <c r="A17" s="21">
        <v>2004</v>
      </c>
      <c r="B17" s="204">
        <v>3304.6</v>
      </c>
      <c r="C17" s="204">
        <v>6328.9</v>
      </c>
      <c r="D17" s="204">
        <v>-3024.3</v>
      </c>
    </row>
    <row r="18" spans="1:4">
      <c r="A18" s="21">
        <v>2005</v>
      </c>
      <c r="B18" s="204">
        <v>3436.5</v>
      </c>
      <c r="C18" s="204">
        <v>6809.1</v>
      </c>
      <c r="D18" s="204">
        <v>-3372.7</v>
      </c>
    </row>
    <row r="19" spans="1:4">
      <c r="A19" s="21">
        <v>2006</v>
      </c>
      <c r="B19" s="204">
        <v>3730</v>
      </c>
      <c r="C19" s="204">
        <v>7762.7</v>
      </c>
      <c r="D19" s="204">
        <v>-4032.7</v>
      </c>
    </row>
    <row r="20" spans="1:4">
      <c r="A20" s="21">
        <v>2007</v>
      </c>
      <c r="B20" s="204">
        <v>4014.5</v>
      </c>
      <c r="C20" s="204">
        <v>8820.6</v>
      </c>
      <c r="D20" s="204">
        <v>-4806.1000000000004</v>
      </c>
    </row>
    <row r="21" spans="1:4">
      <c r="A21" s="21">
        <v>2008</v>
      </c>
      <c r="B21" s="204">
        <v>4641.1000000000004</v>
      </c>
      <c r="C21" s="204">
        <v>9817.7000000000007</v>
      </c>
      <c r="D21" s="204">
        <v>-5176.6000000000004</v>
      </c>
    </row>
    <row r="22" spans="1:4">
      <c r="A22" s="21">
        <v>2009</v>
      </c>
      <c r="B22" s="204">
        <v>3866.1</v>
      </c>
      <c r="C22" s="204">
        <v>7325.4</v>
      </c>
      <c r="D22" s="204">
        <v>-3459.3</v>
      </c>
    </row>
    <row r="23" spans="1:4">
      <c r="A23" s="21">
        <v>2010</v>
      </c>
      <c r="B23" s="204">
        <v>4499.2</v>
      </c>
      <c r="C23" s="204">
        <v>8416.2000000000007</v>
      </c>
      <c r="D23" s="204">
        <v>-3916.9</v>
      </c>
    </row>
    <row r="24" spans="1:4">
      <c r="A24" s="21">
        <v>2011</v>
      </c>
      <c r="B24" s="204">
        <v>5308.2</v>
      </c>
      <c r="C24" s="204">
        <v>9964.5</v>
      </c>
      <c r="D24" s="204">
        <v>-4656.3</v>
      </c>
    </row>
    <row r="25" spans="1:4">
      <c r="A25" s="21">
        <v>2012</v>
      </c>
      <c r="B25" s="204">
        <v>5339.1</v>
      </c>
      <c r="C25" s="204">
        <v>10258.1</v>
      </c>
      <c r="D25" s="204">
        <v>-4919</v>
      </c>
    </row>
    <row r="26" spans="1:4">
      <c r="A26" s="21">
        <v>2013</v>
      </c>
      <c r="B26" s="204">
        <v>5491.1</v>
      </c>
      <c r="C26" s="204">
        <v>10772</v>
      </c>
      <c r="D26" s="204">
        <v>-5280.9</v>
      </c>
    </row>
    <row r="27" spans="1:4" ht="15" thickBot="1">
      <c r="A27" s="205">
        <v>2014</v>
      </c>
      <c r="B27" s="206">
        <v>5272.7</v>
      </c>
      <c r="C27" s="206">
        <v>10512.9</v>
      </c>
      <c r="D27" s="206">
        <v>-5240.2</v>
      </c>
    </row>
    <row r="28" spans="1:4" ht="15" thickTop="1"/>
  </sheetData>
  <hyperlinks>
    <hyperlink ref="M1" location="Índice!A1" display="Volver al índice" xr:uid="{8EA0E178-0B86-4991-8DCC-1F2C5988B873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A5F0-A1B7-45CD-9B91-D665D43831E6}">
  <dimension ref="A1:W7"/>
  <sheetViews>
    <sheetView workbookViewId="0">
      <selection activeCell="O1" sqref="O1"/>
    </sheetView>
  </sheetViews>
  <sheetFormatPr defaultColWidth="11.42578125" defaultRowHeight="14.45"/>
  <cols>
    <col min="15" max="15" width="13.42578125" bestFit="1" customWidth="1"/>
  </cols>
  <sheetData>
    <row r="1" spans="1:23">
      <c r="O1" s="219" t="s">
        <v>61</v>
      </c>
    </row>
    <row r="7" spans="1:23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</row>
  </sheetData>
  <hyperlinks>
    <hyperlink ref="O1" location="Índice!A1" display="Volver al índice" xr:uid="{4447E250-1C42-4D80-857D-6C3808E43BB1}"/>
  </hyperlink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6952-FBDD-4747-81B7-3F5CF136125F}">
  <sheetPr>
    <tabColor rgb="FF29C5D1"/>
  </sheetPr>
  <dimension ref="A1:N28"/>
  <sheetViews>
    <sheetView workbookViewId="0"/>
  </sheetViews>
  <sheetFormatPr defaultColWidth="11.42578125" defaultRowHeight="14.45"/>
  <cols>
    <col min="2" max="2" width="16.28515625" bestFit="1" customWidth="1"/>
    <col min="14" max="14" width="13.42578125" bestFit="1" customWidth="1"/>
  </cols>
  <sheetData>
    <row r="1" spans="1:14" ht="21">
      <c r="A1" s="58" t="s">
        <v>343</v>
      </c>
      <c r="B1" s="167"/>
      <c r="N1" s="219" t="s">
        <v>61</v>
      </c>
    </row>
    <row r="2" spans="1:14" ht="15.95" thickBot="1">
      <c r="A2" s="208" t="s">
        <v>73</v>
      </c>
      <c r="B2" s="207"/>
    </row>
    <row r="3" spans="1:14" ht="29.45" thickTop="1">
      <c r="A3" s="30" t="s">
        <v>63</v>
      </c>
      <c r="B3" s="31" t="s">
        <v>344</v>
      </c>
    </row>
    <row r="4" spans="1:14">
      <c r="A4" s="21">
        <v>1991</v>
      </c>
      <c r="B4" s="204" t="s">
        <v>182</v>
      </c>
    </row>
    <row r="5" spans="1:14">
      <c r="A5" s="21">
        <v>1992</v>
      </c>
      <c r="B5" s="204">
        <v>9.7958057395143516</v>
      </c>
    </row>
    <row r="6" spans="1:14">
      <c r="A6" s="21">
        <v>1993</v>
      </c>
      <c r="B6" s="204">
        <v>29.693390299070121</v>
      </c>
    </row>
    <row r="7" spans="1:14">
      <c r="A7" s="21">
        <v>1994</v>
      </c>
      <c r="B7" s="204">
        <v>21.063850402092822</v>
      </c>
    </row>
    <row r="8" spans="1:14">
      <c r="A8" s="21">
        <v>1995</v>
      </c>
      <c r="B8" s="204">
        <v>32.22088835534214</v>
      </c>
    </row>
    <row r="9" spans="1:14">
      <c r="A9" s="21">
        <v>1996</v>
      </c>
      <c r="B9" s="204">
        <v>8.2501059257914289</v>
      </c>
    </row>
    <row r="10" spans="1:14">
      <c r="A10" s="21">
        <v>1997</v>
      </c>
      <c r="B10" s="204">
        <v>35.657571013196133</v>
      </c>
    </row>
    <row r="11" spans="1:14">
      <c r="A11" s="21">
        <v>1998</v>
      </c>
      <c r="B11" s="204">
        <v>0.61827624582664331</v>
      </c>
    </row>
    <row r="12" spans="1:14">
      <c r="A12" s="21">
        <v>1999</v>
      </c>
      <c r="B12" s="204">
        <v>2.8224980541559086</v>
      </c>
    </row>
    <row r="13" spans="1:14">
      <c r="A13" s="21">
        <v>2000</v>
      </c>
      <c r="B13" s="204">
        <v>17.183266932270925</v>
      </c>
    </row>
    <row r="14" spans="1:14">
      <c r="A14" s="21">
        <v>2001</v>
      </c>
      <c r="B14" s="204">
        <v>-2.6348893346479496</v>
      </c>
    </row>
    <row r="15" spans="1:14">
      <c r="A15" s="21">
        <v>2002</v>
      </c>
      <c r="B15" s="204">
        <v>4.5813255115580542</v>
      </c>
    </row>
    <row r="16" spans="1:14">
      <c r="A16" s="21">
        <v>2003</v>
      </c>
      <c r="B16" s="204">
        <v>4.4407345575959933</v>
      </c>
    </row>
    <row r="17" spans="1:2">
      <c r="A17" s="21">
        <v>2004</v>
      </c>
      <c r="B17" s="204">
        <v>5.6457800511508838</v>
      </c>
    </row>
    <row r="18" spans="1:2">
      <c r="A18" s="21">
        <v>2005</v>
      </c>
      <c r="B18" s="204">
        <v>3.991405919021962</v>
      </c>
    </row>
    <row r="19" spans="1:2">
      <c r="A19" s="21">
        <v>2006</v>
      </c>
      <c r="B19" s="204">
        <v>8.5406663756729237</v>
      </c>
    </row>
    <row r="20" spans="1:2">
      <c r="A20" s="21">
        <v>2007</v>
      </c>
      <c r="B20" s="204">
        <v>7.6273458445040188</v>
      </c>
    </row>
    <row r="21" spans="1:2">
      <c r="A21" s="21">
        <v>2008</v>
      </c>
      <c r="B21" s="204">
        <v>15.608419479387226</v>
      </c>
    </row>
    <row r="22" spans="1:2">
      <c r="A22" s="21">
        <v>2009</v>
      </c>
      <c r="B22" s="204">
        <v>-16.698627480554183</v>
      </c>
    </row>
    <row r="23" spans="1:2">
      <c r="A23" s="21">
        <v>2010</v>
      </c>
      <c r="B23" s="204">
        <v>16.375675745583408</v>
      </c>
    </row>
    <row r="24" spans="1:2">
      <c r="A24" s="21">
        <v>2011</v>
      </c>
      <c r="B24" s="204">
        <v>17.980974395448079</v>
      </c>
    </row>
    <row r="25" spans="1:2">
      <c r="A25" s="21">
        <v>2012</v>
      </c>
      <c r="B25" s="204">
        <v>0.5821182321691154</v>
      </c>
    </row>
    <row r="26" spans="1:2">
      <c r="A26" s="21">
        <v>2013</v>
      </c>
      <c r="B26" s="204">
        <v>2.8469217658406931</v>
      </c>
    </row>
    <row r="27" spans="1:2" ht="15" thickBot="1">
      <c r="A27" s="205">
        <v>2014</v>
      </c>
      <c r="B27" s="206">
        <v>-3.9773451585292663</v>
      </c>
    </row>
    <row r="28" spans="1:2" ht="15" thickTop="1"/>
  </sheetData>
  <hyperlinks>
    <hyperlink ref="N1" location="Índice!A1" display="Volver al índice" xr:uid="{3FEDD1DC-CAA1-4231-9CC6-0E2D20E3CA29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C8DED-B79B-425B-90B3-273BF0F574ED}">
  <dimension ref="N1"/>
  <sheetViews>
    <sheetView workbookViewId="0">
      <selection activeCell="N1" sqref="N1"/>
    </sheetView>
  </sheetViews>
  <sheetFormatPr defaultColWidth="11.42578125" defaultRowHeight="14.45"/>
  <cols>
    <col min="14" max="14" width="13.42578125" bestFit="1" customWidth="1"/>
  </cols>
  <sheetData>
    <row r="1" spans="14:14">
      <c r="N1" s="219" t="s">
        <v>61</v>
      </c>
    </row>
  </sheetData>
  <hyperlinks>
    <hyperlink ref="N1" location="Índice!A1" display="Volver al índice" xr:uid="{06FB7953-7E83-4860-A325-DB7D33B04AEE}"/>
  </hyperlink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F6FF3-69D4-4350-B624-03A984CFF2AE}">
  <sheetPr>
    <tabColor rgb="FF29C5D1"/>
  </sheetPr>
  <dimension ref="A1:L28"/>
  <sheetViews>
    <sheetView workbookViewId="0"/>
  </sheetViews>
  <sheetFormatPr defaultColWidth="11.42578125" defaultRowHeight="14.45"/>
  <cols>
    <col min="1" max="1" width="14.28515625" style="1" customWidth="1"/>
    <col min="2" max="8" width="15.5703125" customWidth="1"/>
    <col min="12" max="12" width="13.42578125" bestFit="1" customWidth="1"/>
  </cols>
  <sheetData>
    <row r="1" spans="1:12" ht="21">
      <c r="A1" s="58" t="s">
        <v>345</v>
      </c>
      <c r="B1" s="167"/>
      <c r="C1" s="58"/>
      <c r="D1" s="167"/>
      <c r="E1" s="58"/>
      <c r="F1" s="167"/>
      <c r="G1" s="58"/>
      <c r="H1" s="167"/>
      <c r="L1" s="219" t="s">
        <v>61</v>
      </c>
    </row>
    <row r="2" spans="1:12" ht="15.95" thickBot="1">
      <c r="A2" s="208" t="s">
        <v>105</v>
      </c>
      <c r="B2" s="207"/>
      <c r="C2" s="208"/>
      <c r="D2" s="207"/>
      <c r="E2" s="208"/>
      <c r="F2" s="207"/>
      <c r="G2" s="208"/>
      <c r="H2" s="207"/>
    </row>
    <row r="3" spans="1:12" ht="29.45" thickTop="1">
      <c r="A3" s="30" t="s">
        <v>63</v>
      </c>
      <c r="B3" s="31" t="s">
        <v>340</v>
      </c>
      <c r="C3" s="30" t="s">
        <v>346</v>
      </c>
      <c r="D3" s="31" t="s">
        <v>347</v>
      </c>
      <c r="E3" s="30" t="s">
        <v>267</v>
      </c>
      <c r="F3" s="31" t="s">
        <v>348</v>
      </c>
      <c r="G3" s="30" t="s">
        <v>349</v>
      </c>
      <c r="H3" s="31" t="s">
        <v>350</v>
      </c>
    </row>
    <row r="4" spans="1:12">
      <c r="A4" s="21">
        <v>1991</v>
      </c>
      <c r="B4" s="204">
        <v>724.75</v>
      </c>
      <c r="C4" s="204">
        <v>272.09999999999997</v>
      </c>
      <c r="D4" s="204">
        <v>315.90999999999997</v>
      </c>
      <c r="E4" s="204">
        <v>136.76999999999998</v>
      </c>
      <c r="F4" s="204">
        <f>C4/B4*100</f>
        <v>37.543980682994132</v>
      </c>
      <c r="G4" s="204">
        <f>D4/B4*100</f>
        <v>43.588823732321487</v>
      </c>
      <c r="H4" s="204">
        <f>E4/B4*100</f>
        <v>18.87133494308382</v>
      </c>
    </row>
    <row r="5" spans="1:12">
      <c r="A5" s="21">
        <v>1992</v>
      </c>
      <c r="B5" s="204">
        <v>795.7600000000001</v>
      </c>
      <c r="C5" s="204">
        <v>217.28</v>
      </c>
      <c r="D5" s="204">
        <v>380.25</v>
      </c>
      <c r="E5" s="204">
        <v>198.25</v>
      </c>
      <c r="F5" s="204">
        <f t="shared" ref="F5:F27" si="0">C5/B5*100</f>
        <v>27.304714989444051</v>
      </c>
      <c r="G5" s="204">
        <f t="shared" ref="G5:G27" si="1">D5/B5*100</f>
        <v>47.784507891826678</v>
      </c>
      <c r="H5" s="204">
        <f t="shared" ref="H5:H27" si="2">E5/B5*100</f>
        <v>24.913290439328435</v>
      </c>
    </row>
    <row r="6" spans="1:12">
      <c r="A6" s="21">
        <v>1993</v>
      </c>
      <c r="B6" s="204">
        <v>1032.0899999999999</v>
      </c>
      <c r="C6" s="204">
        <v>295.65999999999997</v>
      </c>
      <c r="D6" s="204">
        <v>446.30999999999995</v>
      </c>
      <c r="E6" s="204">
        <v>290.11</v>
      </c>
      <c r="F6" s="204">
        <f t="shared" si="0"/>
        <v>28.646726545165635</v>
      </c>
      <c r="G6" s="204">
        <f t="shared" si="1"/>
        <v>43.243321803331099</v>
      </c>
      <c r="H6" s="204">
        <f t="shared" si="2"/>
        <v>28.108982743752968</v>
      </c>
    </row>
    <row r="7" spans="1:12">
      <c r="A7" s="21">
        <v>1994</v>
      </c>
      <c r="B7" s="204">
        <v>1249.5</v>
      </c>
      <c r="C7" s="204">
        <v>321.21999999999997</v>
      </c>
      <c r="D7" s="204">
        <v>497.91000000000008</v>
      </c>
      <c r="E7" s="204">
        <v>430.38999999999993</v>
      </c>
      <c r="F7" s="204">
        <f t="shared" si="0"/>
        <v>25.707883153261303</v>
      </c>
      <c r="G7" s="204">
        <f t="shared" si="1"/>
        <v>39.848739495798327</v>
      </c>
      <c r="H7" s="204">
        <f t="shared" si="2"/>
        <v>34.444977991196474</v>
      </c>
    </row>
    <row r="8" spans="1:12">
      <c r="A8" s="21">
        <v>1995</v>
      </c>
      <c r="B8" s="204">
        <v>1652.07</v>
      </c>
      <c r="C8" s="204">
        <v>420.61</v>
      </c>
      <c r="D8" s="204">
        <v>584.84</v>
      </c>
      <c r="E8" s="204">
        <v>646.61</v>
      </c>
      <c r="F8" s="204">
        <f t="shared" si="0"/>
        <v>25.459574957477592</v>
      </c>
      <c r="G8" s="204">
        <f t="shared" si="1"/>
        <v>35.400437027486731</v>
      </c>
      <c r="H8" s="204">
        <f t="shared" si="2"/>
        <v>39.139382713807528</v>
      </c>
    </row>
    <row r="9" spans="1:12">
      <c r="A9" s="21">
        <v>1996</v>
      </c>
      <c r="B9" s="204">
        <v>1788.3700000000001</v>
      </c>
      <c r="C9" s="204">
        <v>409.33000000000004</v>
      </c>
      <c r="D9" s="204">
        <v>614.94999999999993</v>
      </c>
      <c r="E9" s="204">
        <v>764.09999999999991</v>
      </c>
      <c r="F9" s="204">
        <f t="shared" si="0"/>
        <v>22.888440311568637</v>
      </c>
      <c r="G9" s="204">
        <f t="shared" si="1"/>
        <v>34.386061050006425</v>
      </c>
      <c r="H9" s="204">
        <f t="shared" si="2"/>
        <v>42.726057806829672</v>
      </c>
    </row>
    <row r="10" spans="1:12">
      <c r="A10" s="21">
        <v>1997</v>
      </c>
      <c r="B10" s="204">
        <v>2426.12</v>
      </c>
      <c r="C10" s="204">
        <v>599.0200000000001</v>
      </c>
      <c r="D10" s="204">
        <v>772.08</v>
      </c>
      <c r="E10" s="204">
        <v>1054.99</v>
      </c>
      <c r="F10" s="204">
        <f t="shared" si="0"/>
        <v>24.690452244736459</v>
      </c>
      <c r="G10" s="204">
        <f t="shared" si="1"/>
        <v>31.823652581075962</v>
      </c>
      <c r="H10" s="204">
        <f t="shared" si="2"/>
        <v>43.484658631889609</v>
      </c>
    </row>
    <row r="11" spans="1:12">
      <c r="A11" s="21">
        <v>1998</v>
      </c>
      <c r="B11" s="204">
        <v>2441.12</v>
      </c>
      <c r="C11" s="204">
        <v>420.01</v>
      </c>
      <c r="D11" s="204">
        <v>836.42</v>
      </c>
      <c r="E11" s="204">
        <v>1184.69</v>
      </c>
      <c r="F11" s="204">
        <f t="shared" si="0"/>
        <v>17.205626925345744</v>
      </c>
      <c r="G11" s="204">
        <f t="shared" si="1"/>
        <v>34.263780559743068</v>
      </c>
      <c r="H11" s="204">
        <f t="shared" si="2"/>
        <v>48.530592514911191</v>
      </c>
    </row>
    <row r="12" spans="1:12">
      <c r="A12" s="21">
        <v>1999</v>
      </c>
      <c r="B12" s="204">
        <v>2510.0700000000006</v>
      </c>
      <c r="C12" s="204">
        <v>307.22000000000003</v>
      </c>
      <c r="D12" s="204">
        <v>869.42000000000007</v>
      </c>
      <c r="E12" s="204">
        <v>1333.4</v>
      </c>
      <c r="F12" s="204">
        <f t="shared" si="0"/>
        <v>12.239499296832356</v>
      </c>
      <c r="G12" s="204">
        <f t="shared" si="1"/>
        <v>34.637281032003088</v>
      </c>
      <c r="H12" s="204">
        <f t="shared" si="2"/>
        <v>53.122024485372911</v>
      </c>
    </row>
    <row r="13" spans="1:12">
      <c r="A13" s="21">
        <v>2000</v>
      </c>
      <c r="B13" s="204">
        <v>2941.3199999999997</v>
      </c>
      <c r="C13" s="204">
        <v>353.66999999999996</v>
      </c>
      <c r="D13" s="204">
        <v>978.63</v>
      </c>
      <c r="E13" s="204">
        <v>1609</v>
      </c>
      <c r="F13" s="204">
        <f t="shared" si="0"/>
        <v>12.024193219370895</v>
      </c>
      <c r="G13" s="204">
        <f t="shared" si="1"/>
        <v>33.271796336338788</v>
      </c>
      <c r="H13" s="204">
        <f t="shared" si="2"/>
        <v>54.703330477472697</v>
      </c>
    </row>
    <row r="14" spans="1:12">
      <c r="A14" s="21">
        <v>2001</v>
      </c>
      <c r="B14" s="204">
        <v>2863.7599999999998</v>
      </c>
      <c r="C14" s="204">
        <v>204.67</v>
      </c>
      <c r="D14" s="204">
        <v>1008.82</v>
      </c>
      <c r="E14" s="204">
        <v>1650.3000000000002</v>
      </c>
      <c r="F14" s="204">
        <f t="shared" si="0"/>
        <v>7.1468977847305641</v>
      </c>
      <c r="G14" s="204">
        <f t="shared" si="1"/>
        <v>35.227114003966818</v>
      </c>
      <c r="H14" s="204">
        <f t="shared" si="2"/>
        <v>57.62703578512167</v>
      </c>
    </row>
    <row r="15" spans="1:12">
      <c r="A15" s="21">
        <v>2002</v>
      </c>
      <c r="B15" s="204">
        <v>2995.07</v>
      </c>
      <c r="C15" s="204">
        <v>160.72999999999999</v>
      </c>
      <c r="D15" s="204">
        <v>1076.8200000000002</v>
      </c>
      <c r="E15" s="204">
        <v>1757.47</v>
      </c>
      <c r="F15" s="204">
        <f t="shared" si="0"/>
        <v>5.3664855913217382</v>
      </c>
      <c r="G15" s="204">
        <f t="shared" si="1"/>
        <v>35.953082899564954</v>
      </c>
      <c r="H15" s="204">
        <f t="shared" si="2"/>
        <v>58.678762099049429</v>
      </c>
    </row>
    <row r="16" spans="1:12">
      <c r="A16" s="21">
        <v>2003</v>
      </c>
      <c r="B16" s="204">
        <v>3128.04</v>
      </c>
      <c r="C16" s="204">
        <v>162.83000000000001</v>
      </c>
      <c r="D16" s="204">
        <v>1092.1600000000001</v>
      </c>
      <c r="E16" s="204">
        <v>1873.0500000000002</v>
      </c>
      <c r="F16" s="204">
        <f t="shared" si="0"/>
        <v>5.2054960934003409</v>
      </c>
      <c r="G16" s="204">
        <f t="shared" si="1"/>
        <v>34.915154537665757</v>
      </c>
      <c r="H16" s="204">
        <f t="shared" si="2"/>
        <v>59.879349368933909</v>
      </c>
    </row>
    <row r="17" spans="1:8">
      <c r="A17" s="21">
        <v>2004</v>
      </c>
      <c r="B17" s="204">
        <v>3304.62</v>
      </c>
      <c r="C17" s="204">
        <v>165.7</v>
      </c>
      <c r="D17" s="204">
        <v>1215.78</v>
      </c>
      <c r="E17" s="204">
        <v>1923.1299999999999</v>
      </c>
      <c r="F17" s="204">
        <f t="shared" si="0"/>
        <v>5.0141922520592379</v>
      </c>
      <c r="G17" s="204">
        <f t="shared" si="1"/>
        <v>36.790311745374659</v>
      </c>
      <c r="H17" s="204">
        <f t="shared" si="2"/>
        <v>58.195193395912391</v>
      </c>
    </row>
    <row r="18" spans="1:8">
      <c r="A18" s="21">
        <v>2005</v>
      </c>
      <c r="B18" s="204">
        <v>3436.49</v>
      </c>
      <c r="C18" s="204">
        <v>233.03000000000003</v>
      </c>
      <c r="D18" s="204">
        <v>1627.67</v>
      </c>
      <c r="E18" s="204">
        <v>1575.8099999999997</v>
      </c>
      <c r="F18" s="204">
        <f t="shared" si="0"/>
        <v>6.7810469403373803</v>
      </c>
      <c r="G18" s="204">
        <f t="shared" si="1"/>
        <v>47.36431649735632</v>
      </c>
      <c r="H18" s="204">
        <f t="shared" si="2"/>
        <v>45.85521855148712</v>
      </c>
    </row>
    <row r="19" spans="1:8">
      <c r="A19" s="21">
        <v>2006</v>
      </c>
      <c r="B19" s="204">
        <v>3730</v>
      </c>
      <c r="C19" s="204">
        <v>262.73000000000008</v>
      </c>
      <c r="D19" s="204">
        <v>1988.1699999999996</v>
      </c>
      <c r="E19" s="204">
        <v>1479.1300000000003</v>
      </c>
      <c r="F19" s="204">
        <f t="shared" si="0"/>
        <v>7.0436997319034873</v>
      </c>
      <c r="G19" s="204">
        <f t="shared" si="1"/>
        <v>53.302144772117956</v>
      </c>
      <c r="H19" s="204">
        <f t="shared" si="2"/>
        <v>39.654959785522799</v>
      </c>
    </row>
    <row r="20" spans="1:8">
      <c r="A20" s="21">
        <v>2007</v>
      </c>
      <c r="B20" s="204">
        <v>4014.55</v>
      </c>
      <c r="C20" s="204">
        <v>259.78000000000003</v>
      </c>
      <c r="D20" s="204">
        <v>2481.71</v>
      </c>
      <c r="E20" s="204">
        <v>1273.0700000000002</v>
      </c>
      <c r="F20" s="204">
        <f t="shared" si="0"/>
        <v>6.4709618761754131</v>
      </c>
      <c r="G20" s="204">
        <f t="shared" si="1"/>
        <v>61.817887434457162</v>
      </c>
      <c r="H20" s="204">
        <f t="shared" si="2"/>
        <v>31.711399783288289</v>
      </c>
    </row>
    <row r="21" spans="1:8">
      <c r="A21" s="21">
        <v>2008</v>
      </c>
      <c r="B21" s="204">
        <v>4641.08</v>
      </c>
      <c r="C21" s="204">
        <v>334.75000000000006</v>
      </c>
      <c r="D21" s="204">
        <v>2900.0600000000004</v>
      </c>
      <c r="E21" s="204">
        <v>1406.2500000000002</v>
      </c>
      <c r="F21" s="204">
        <f t="shared" si="0"/>
        <v>7.2127608229119096</v>
      </c>
      <c r="G21" s="204">
        <f t="shared" si="1"/>
        <v>62.486748773992275</v>
      </c>
      <c r="H21" s="204">
        <f t="shared" si="2"/>
        <v>30.300059468916725</v>
      </c>
    </row>
    <row r="22" spans="1:8">
      <c r="A22" s="21">
        <v>2009</v>
      </c>
      <c r="B22" s="204">
        <v>3866.0900000000006</v>
      </c>
      <c r="C22" s="204">
        <v>318.88999999999993</v>
      </c>
      <c r="D22" s="204">
        <v>2601.9400000000005</v>
      </c>
      <c r="E22" s="204">
        <v>945.25</v>
      </c>
      <c r="F22" s="204">
        <f t="shared" si="0"/>
        <v>8.2483853195347212</v>
      </c>
      <c r="G22" s="204">
        <f t="shared" si="1"/>
        <v>67.301588943868353</v>
      </c>
      <c r="H22" s="204">
        <f t="shared" si="2"/>
        <v>24.449767077331359</v>
      </c>
    </row>
    <row r="23" spans="1:8">
      <c r="A23" s="21">
        <v>2010</v>
      </c>
      <c r="B23" s="204">
        <v>4499.24</v>
      </c>
      <c r="C23" s="204">
        <v>343.22</v>
      </c>
      <c r="D23" s="204">
        <v>3127.3500000000004</v>
      </c>
      <c r="E23" s="204">
        <v>1028.6600000000001</v>
      </c>
      <c r="F23" s="204">
        <f t="shared" si="0"/>
        <v>7.6283994630204219</v>
      </c>
      <c r="G23" s="204">
        <f t="shared" si="1"/>
        <v>69.508405864101505</v>
      </c>
      <c r="H23" s="204">
        <f t="shared" si="2"/>
        <v>22.862972413118662</v>
      </c>
    </row>
    <row r="24" spans="1:8">
      <c r="A24" s="21">
        <v>2011</v>
      </c>
      <c r="B24" s="204">
        <v>5308.17</v>
      </c>
      <c r="C24" s="204">
        <v>597.30999999999995</v>
      </c>
      <c r="D24" s="204">
        <v>3642.2900000000004</v>
      </c>
      <c r="E24" s="204">
        <v>1068.58</v>
      </c>
      <c r="F24" s="204">
        <f t="shared" si="0"/>
        <v>11.252653927813162</v>
      </c>
      <c r="G24" s="204">
        <f t="shared" si="1"/>
        <v>68.616679571302356</v>
      </c>
      <c r="H24" s="204">
        <f t="shared" si="2"/>
        <v>20.130854889726592</v>
      </c>
    </row>
    <row r="25" spans="1:8">
      <c r="A25" s="21">
        <v>2012</v>
      </c>
      <c r="B25" s="204">
        <v>5339.08</v>
      </c>
      <c r="C25" s="204">
        <v>467.24</v>
      </c>
      <c r="D25" s="204">
        <v>3765.8700000000003</v>
      </c>
      <c r="E25" s="204">
        <v>1105.99</v>
      </c>
      <c r="F25" s="204">
        <f t="shared" si="0"/>
        <v>8.7513204522127417</v>
      </c>
      <c r="G25" s="204">
        <f t="shared" si="1"/>
        <v>70.534062048143127</v>
      </c>
      <c r="H25" s="204">
        <f t="shared" si="2"/>
        <v>20.714992096016545</v>
      </c>
    </row>
    <row r="26" spans="1:8">
      <c r="A26" s="21">
        <v>2013</v>
      </c>
      <c r="B26" s="204">
        <v>5491.0899999999992</v>
      </c>
      <c r="C26" s="204">
        <v>424.90999999999997</v>
      </c>
      <c r="D26" s="204">
        <v>3907.99</v>
      </c>
      <c r="E26" s="204">
        <v>1158.1999999999998</v>
      </c>
      <c r="F26" s="204">
        <f t="shared" si="0"/>
        <v>7.7381722026045834</v>
      </c>
      <c r="G26" s="204">
        <f t="shared" si="1"/>
        <v>71.169658483106275</v>
      </c>
      <c r="H26" s="204">
        <f t="shared" si="2"/>
        <v>21.092351427494357</v>
      </c>
    </row>
    <row r="27" spans="1:8" ht="15" thickBot="1">
      <c r="A27" s="205">
        <v>2014</v>
      </c>
      <c r="B27" s="206">
        <v>5272.66</v>
      </c>
      <c r="C27" s="206">
        <v>288.43</v>
      </c>
      <c r="D27" s="206">
        <v>3960.5000000000005</v>
      </c>
      <c r="E27" s="206">
        <v>1023.99</v>
      </c>
      <c r="F27" s="206">
        <f t="shared" si="0"/>
        <v>5.4702939313363652</v>
      </c>
      <c r="G27" s="206">
        <f t="shared" si="1"/>
        <v>75.113889384105946</v>
      </c>
      <c r="H27" s="206">
        <f t="shared" si="2"/>
        <v>19.420747781954457</v>
      </c>
    </row>
    <row r="28" spans="1:8" ht="15" thickTop="1"/>
  </sheetData>
  <hyperlinks>
    <hyperlink ref="L1" location="Índice!A1" display="Volver al índice" xr:uid="{ABD65F10-F565-4BFA-B489-9463571BC2F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ECA3-38DD-4502-9BCC-2D0DD459F87A}">
  <dimension ref="A1:N16"/>
  <sheetViews>
    <sheetView workbookViewId="0">
      <selection activeCell="N1" sqref="N1"/>
    </sheetView>
  </sheetViews>
  <sheetFormatPr defaultColWidth="11.42578125" defaultRowHeight="14.45"/>
  <cols>
    <col min="1" max="1" width="11.42578125" style="1"/>
    <col min="14" max="14" width="13.42578125" bestFit="1" customWidth="1"/>
  </cols>
  <sheetData>
    <row r="1" spans="14:14" customFormat="1">
      <c r="N1" s="52" t="s">
        <v>61</v>
      </c>
    </row>
    <row r="2" spans="14:14" customFormat="1"/>
    <row r="3" spans="14:14" customFormat="1"/>
    <row r="4" spans="14:14" customFormat="1"/>
    <row r="5" spans="14:14" customFormat="1"/>
    <row r="6" spans="14:14" customFormat="1"/>
    <row r="7" spans="14:14" customFormat="1"/>
    <row r="8" spans="14:14" customFormat="1"/>
    <row r="9" spans="14:14" customFormat="1"/>
    <row r="10" spans="14:14" customFormat="1"/>
    <row r="11" spans="14:14" customFormat="1"/>
    <row r="12" spans="14:14" customFormat="1"/>
    <row r="13" spans="14:14" customFormat="1"/>
    <row r="14" spans="14:14" customFormat="1"/>
    <row r="15" spans="14:14" customFormat="1"/>
    <row r="16" spans="14:14" customFormat="1"/>
  </sheetData>
  <hyperlinks>
    <hyperlink ref="N1" location="Índice!A1" display="Volver al índice" xr:uid="{FFF9E140-26D6-4F37-A504-CE0A8FCCCA41}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A0EBB-1B25-4732-BA9E-F65C1D9ACA5F}">
  <dimension ref="N1"/>
  <sheetViews>
    <sheetView workbookViewId="0">
      <selection activeCell="N1" sqref="N1"/>
    </sheetView>
  </sheetViews>
  <sheetFormatPr defaultColWidth="11.42578125" defaultRowHeight="14.45"/>
  <cols>
    <col min="14" max="14" width="13.42578125" bestFit="1" customWidth="1"/>
  </cols>
  <sheetData>
    <row r="1" spans="14:14">
      <c r="N1" s="219" t="s">
        <v>61</v>
      </c>
    </row>
  </sheetData>
  <hyperlinks>
    <hyperlink ref="N1" location="Índice!A1" display="Volver al índice" xr:uid="{CF5115B4-3EB2-4F1C-81EA-DC9AA3D4A2D1}"/>
  </hyperlink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528D-6E6E-453F-B2D5-8FFD6AD3DCB7}">
  <sheetPr>
    <tabColor rgb="FF29C5D1"/>
  </sheetPr>
  <dimension ref="A1:L28"/>
  <sheetViews>
    <sheetView workbookViewId="0"/>
  </sheetViews>
  <sheetFormatPr defaultColWidth="11.42578125" defaultRowHeight="14.45"/>
  <cols>
    <col min="1" max="1" width="10.85546875" style="1"/>
    <col min="2" max="6" width="14.5703125" style="1" customWidth="1"/>
    <col min="7" max="10" width="14.5703125" customWidth="1"/>
    <col min="12" max="12" width="13.42578125" bestFit="1" customWidth="1"/>
  </cols>
  <sheetData>
    <row r="1" spans="1:12" ht="21">
      <c r="A1" s="58" t="s">
        <v>351</v>
      </c>
      <c r="B1" s="167"/>
      <c r="C1" s="58"/>
      <c r="D1" s="167"/>
      <c r="E1" s="58"/>
      <c r="F1" s="167"/>
      <c r="G1" s="58"/>
      <c r="H1" s="167"/>
      <c r="I1" s="58"/>
      <c r="J1" s="167"/>
      <c r="L1" s="219" t="s">
        <v>61</v>
      </c>
    </row>
    <row r="2" spans="1:12" ht="15.95" thickBot="1">
      <c r="A2" s="208" t="s">
        <v>105</v>
      </c>
      <c r="B2" s="207"/>
      <c r="C2" s="208"/>
      <c r="D2" s="207"/>
      <c r="E2" s="208"/>
      <c r="F2" s="207"/>
      <c r="G2" s="208"/>
      <c r="H2" s="207"/>
      <c r="I2" s="208"/>
      <c r="J2" s="207"/>
    </row>
    <row r="3" spans="1:12" ht="29.45" thickTop="1">
      <c r="A3" s="30" t="s">
        <v>352</v>
      </c>
      <c r="B3" s="31" t="s">
        <v>353</v>
      </c>
      <c r="C3" s="31" t="s">
        <v>354</v>
      </c>
      <c r="D3" s="31" t="s">
        <v>355</v>
      </c>
      <c r="E3" s="31" t="s">
        <v>267</v>
      </c>
      <c r="F3" s="31" t="s">
        <v>356</v>
      </c>
      <c r="G3" s="31" t="s">
        <v>357</v>
      </c>
      <c r="H3" s="31" t="s">
        <v>358</v>
      </c>
      <c r="I3" s="31" t="s">
        <v>359</v>
      </c>
      <c r="J3" s="31" t="s">
        <v>360</v>
      </c>
    </row>
    <row r="4" spans="1:12">
      <c r="A4" s="21">
        <v>1991</v>
      </c>
      <c r="B4" s="204">
        <v>372.75000000000006</v>
      </c>
      <c r="C4" s="204">
        <v>709.98</v>
      </c>
      <c r="D4" s="204">
        <v>323.27</v>
      </c>
      <c r="E4" s="204">
        <v>110.34</v>
      </c>
      <c r="F4" s="204">
        <v>1516.3000000000002</v>
      </c>
      <c r="G4" s="204">
        <f>B4/$F4*100</f>
        <v>24.582866187429929</v>
      </c>
      <c r="H4" s="204">
        <f t="shared" ref="H4:J27" si="0">C4/$F4*100</f>
        <v>46.823188023478203</v>
      </c>
      <c r="I4" s="21">
        <f t="shared" si="0"/>
        <v>21.31965969794895</v>
      </c>
      <c r="J4" s="204">
        <f t="shared" si="0"/>
        <v>7.2769240915386124</v>
      </c>
    </row>
    <row r="5" spans="1:12">
      <c r="A5" s="21">
        <v>1992</v>
      </c>
      <c r="B5" s="204">
        <v>489.06999999999994</v>
      </c>
      <c r="C5" s="204">
        <v>778.39999999999986</v>
      </c>
      <c r="D5" s="204">
        <v>431.04999999999995</v>
      </c>
      <c r="E5" s="204">
        <v>156.13999999999999</v>
      </c>
      <c r="F5" s="204">
        <v>1854.6599999999996</v>
      </c>
      <c r="G5" s="204">
        <f t="shared" ref="G5:G27" si="1">B5/$F5*100</f>
        <v>26.369792846128131</v>
      </c>
      <c r="H5" s="204">
        <f t="shared" si="0"/>
        <v>41.969956757572817</v>
      </c>
      <c r="I5" s="21">
        <f t="shared" si="0"/>
        <v>23.241456655128164</v>
      </c>
      <c r="J5" s="204">
        <f t="shared" si="0"/>
        <v>8.4187937411708891</v>
      </c>
    </row>
    <row r="6" spans="1:12">
      <c r="A6" s="21">
        <v>1993</v>
      </c>
      <c r="B6" s="204">
        <v>522</v>
      </c>
      <c r="C6" s="204">
        <v>837.85</v>
      </c>
      <c r="D6" s="204">
        <v>564.89</v>
      </c>
      <c r="E6" s="204">
        <v>219.96999999999997</v>
      </c>
      <c r="F6" s="204">
        <v>2144.69</v>
      </c>
      <c r="G6" s="204">
        <f t="shared" si="1"/>
        <v>24.339181886426474</v>
      </c>
      <c r="H6" s="204">
        <f t="shared" si="0"/>
        <v>39.066251999123416</v>
      </c>
      <c r="I6" s="21">
        <f t="shared" si="0"/>
        <v>26.339004704642626</v>
      </c>
      <c r="J6" s="204">
        <f t="shared" si="0"/>
        <v>10.256493945511936</v>
      </c>
    </row>
    <row r="7" spans="1:12">
      <c r="A7" s="21">
        <v>1994</v>
      </c>
      <c r="B7" s="204">
        <v>606.71</v>
      </c>
      <c r="C7" s="204">
        <v>977.76</v>
      </c>
      <c r="D7" s="204">
        <v>669.02</v>
      </c>
      <c r="E7" s="204">
        <v>321.95999999999998</v>
      </c>
      <c r="F7" s="204">
        <v>2575.44</v>
      </c>
      <c r="G7" s="204">
        <f t="shared" si="1"/>
        <v>23.557528034044669</v>
      </c>
      <c r="H7" s="204">
        <f t="shared" si="0"/>
        <v>37.964774951076322</v>
      </c>
      <c r="I7" s="21">
        <f t="shared" si="0"/>
        <v>25.976920448544718</v>
      </c>
      <c r="J7" s="204">
        <f t="shared" si="0"/>
        <v>12.501164849501443</v>
      </c>
    </row>
    <row r="8" spans="1:12">
      <c r="A8" s="21">
        <v>1995</v>
      </c>
      <c r="B8" s="204">
        <v>798.59</v>
      </c>
      <c r="C8" s="204">
        <v>1211.58</v>
      </c>
      <c r="D8" s="204">
        <v>845.96</v>
      </c>
      <c r="E8" s="204">
        <v>472.99</v>
      </c>
      <c r="F8" s="204">
        <v>3329.16</v>
      </c>
      <c r="G8" s="204">
        <f t="shared" si="1"/>
        <v>23.987732641266867</v>
      </c>
      <c r="H8" s="204">
        <f t="shared" si="0"/>
        <v>36.392963990916627</v>
      </c>
      <c r="I8" s="21">
        <f t="shared" si="0"/>
        <v>25.410614088839228</v>
      </c>
      <c r="J8" s="204">
        <f t="shared" si="0"/>
        <v>14.207487774693917</v>
      </c>
    </row>
    <row r="9" spans="1:12">
      <c r="A9" s="21">
        <v>1996</v>
      </c>
      <c r="B9" s="204">
        <v>788.69</v>
      </c>
      <c r="C9" s="204">
        <v>1205.6500000000001</v>
      </c>
      <c r="D9" s="204">
        <v>676.51</v>
      </c>
      <c r="E9" s="204">
        <v>550.6</v>
      </c>
      <c r="F9" s="204">
        <v>3221.4399999999996</v>
      </c>
      <c r="G9" s="204">
        <f t="shared" si="1"/>
        <v>24.482529552001594</v>
      </c>
      <c r="H9" s="204">
        <f t="shared" si="0"/>
        <v>37.425809575841868</v>
      </c>
      <c r="I9" s="21">
        <f t="shared" si="0"/>
        <v>21.000235919340422</v>
      </c>
      <c r="J9" s="204">
        <f t="shared" si="0"/>
        <v>17.091735373000898</v>
      </c>
    </row>
    <row r="10" spans="1:12">
      <c r="A10" s="21">
        <v>1997</v>
      </c>
      <c r="B10" s="204">
        <v>909.92999999999984</v>
      </c>
      <c r="C10" s="204">
        <v>1317.94</v>
      </c>
      <c r="D10" s="204">
        <v>752.59999999999991</v>
      </c>
      <c r="E10" s="204">
        <v>763.90000000000009</v>
      </c>
      <c r="F10" s="204">
        <v>3744.3899999999994</v>
      </c>
      <c r="G10" s="204">
        <f t="shared" si="1"/>
        <v>24.301154527172649</v>
      </c>
      <c r="H10" s="204">
        <f t="shared" si="0"/>
        <v>35.197722459466036</v>
      </c>
      <c r="I10" s="21">
        <f t="shared" si="0"/>
        <v>20.099402038783353</v>
      </c>
      <c r="J10" s="204">
        <f t="shared" si="0"/>
        <v>20.401186842182579</v>
      </c>
    </row>
    <row r="11" spans="1:12">
      <c r="A11" s="21">
        <v>1998</v>
      </c>
      <c r="B11" s="204">
        <v>928.13000000000011</v>
      </c>
      <c r="C11" s="204">
        <v>1352.42</v>
      </c>
      <c r="D11" s="204">
        <v>840.73</v>
      </c>
      <c r="E11" s="204">
        <v>846.8</v>
      </c>
      <c r="F11" s="204">
        <v>3968.06</v>
      </c>
      <c r="G11" s="204">
        <f t="shared" si="1"/>
        <v>23.390019304143589</v>
      </c>
      <c r="H11" s="204">
        <f t="shared" si="0"/>
        <v>34.082649959930045</v>
      </c>
      <c r="I11" s="21">
        <f t="shared" si="0"/>
        <v>21.187431641658645</v>
      </c>
      <c r="J11" s="204">
        <f t="shared" si="0"/>
        <v>21.340403118904451</v>
      </c>
    </row>
    <row r="12" spans="1:12">
      <c r="A12" s="21">
        <v>1999</v>
      </c>
      <c r="B12" s="204">
        <v>1002.17</v>
      </c>
      <c r="C12" s="204">
        <v>1305.79</v>
      </c>
      <c r="D12" s="204">
        <v>832.06999999999994</v>
      </c>
      <c r="E12" s="204">
        <v>954.70000000000016</v>
      </c>
      <c r="F12" s="204">
        <v>4094.73</v>
      </c>
      <c r="G12" s="204">
        <f t="shared" si="1"/>
        <v>24.474629584856629</v>
      </c>
      <c r="H12" s="204">
        <f t="shared" si="0"/>
        <v>31.889526293552933</v>
      </c>
      <c r="I12" s="21">
        <f t="shared" si="0"/>
        <v>20.320509532985078</v>
      </c>
      <c r="J12" s="204">
        <f t="shared" si="0"/>
        <v>23.315334588605356</v>
      </c>
    </row>
    <row r="13" spans="1:12">
      <c r="A13" s="21">
        <v>2000</v>
      </c>
      <c r="B13" s="204">
        <v>1220.2800000000002</v>
      </c>
      <c r="C13" s="204">
        <v>1602.8299999999997</v>
      </c>
      <c r="D13" s="204">
        <v>972.45</v>
      </c>
      <c r="E13" s="204">
        <v>1152.7</v>
      </c>
      <c r="F13" s="204">
        <v>4948.2899999999991</v>
      </c>
      <c r="G13" s="204">
        <f t="shared" si="1"/>
        <v>24.660640342421331</v>
      </c>
      <c r="H13" s="204">
        <f t="shared" si="0"/>
        <v>32.391593863738791</v>
      </c>
      <c r="I13" s="21">
        <f t="shared" si="0"/>
        <v>19.652243502300802</v>
      </c>
      <c r="J13" s="204">
        <f t="shared" si="0"/>
        <v>23.294916021494299</v>
      </c>
    </row>
    <row r="14" spans="1:12">
      <c r="A14" s="21">
        <v>2001</v>
      </c>
      <c r="B14" s="204">
        <v>1271.19</v>
      </c>
      <c r="C14" s="204">
        <v>1676.5299999999997</v>
      </c>
      <c r="D14" s="204">
        <v>918.47000000000014</v>
      </c>
      <c r="E14" s="204">
        <v>1160.6000000000001</v>
      </c>
      <c r="F14" s="204">
        <v>5026.7699999999995</v>
      </c>
      <c r="G14" s="204">
        <f t="shared" si="1"/>
        <v>25.288405874945546</v>
      </c>
      <c r="H14" s="204">
        <f t="shared" si="0"/>
        <v>33.352033214171321</v>
      </c>
      <c r="I14" s="21">
        <f t="shared" si="0"/>
        <v>18.271573992842328</v>
      </c>
      <c r="J14" s="204">
        <f t="shared" si="0"/>
        <v>23.088384787845879</v>
      </c>
    </row>
    <row r="15" spans="1:12">
      <c r="A15" s="21">
        <v>2002</v>
      </c>
      <c r="B15" s="204">
        <v>1362.4000000000003</v>
      </c>
      <c r="C15" s="204">
        <v>1647.7700000000002</v>
      </c>
      <c r="D15" s="204">
        <v>891.75</v>
      </c>
      <c r="E15" s="204">
        <v>1282.5500000000002</v>
      </c>
      <c r="F15" s="204">
        <v>5184.45</v>
      </c>
      <c r="G15" s="204">
        <f t="shared" si="1"/>
        <v>26.278583070528221</v>
      </c>
      <c r="H15" s="204">
        <f t="shared" si="0"/>
        <v>31.782927793690753</v>
      </c>
      <c r="I15" s="21">
        <f t="shared" si="0"/>
        <v>17.200474495848162</v>
      </c>
      <c r="J15" s="204">
        <f t="shared" si="0"/>
        <v>24.738400408915126</v>
      </c>
    </row>
    <row r="16" spans="1:12">
      <c r="A16" s="21">
        <v>2003</v>
      </c>
      <c r="B16" s="204">
        <v>1590.72</v>
      </c>
      <c r="C16" s="204">
        <v>1839.88</v>
      </c>
      <c r="D16" s="204">
        <v>944.42</v>
      </c>
      <c r="E16" s="204">
        <v>1379.2400000000002</v>
      </c>
      <c r="F16" s="204">
        <v>5754.27</v>
      </c>
      <c r="G16" s="204">
        <f t="shared" si="1"/>
        <v>27.644166853484453</v>
      </c>
      <c r="H16" s="204">
        <f t="shared" si="0"/>
        <v>31.974168747729948</v>
      </c>
      <c r="I16" s="21">
        <f t="shared" si="0"/>
        <v>16.412507581326562</v>
      </c>
      <c r="J16" s="204">
        <f t="shared" si="0"/>
        <v>23.968983033469058</v>
      </c>
    </row>
    <row r="17" spans="1:10">
      <c r="A17" s="21">
        <v>2004</v>
      </c>
      <c r="B17" s="204">
        <v>1788.6299999999999</v>
      </c>
      <c r="C17" s="204">
        <v>2082.7800000000002</v>
      </c>
      <c r="D17" s="204">
        <v>999.37</v>
      </c>
      <c r="E17" s="204">
        <v>1458.17</v>
      </c>
      <c r="F17" s="204">
        <v>6328.93</v>
      </c>
      <c r="G17" s="204">
        <f t="shared" si="1"/>
        <v>28.261175269753338</v>
      </c>
      <c r="H17" s="204">
        <f t="shared" si="0"/>
        <v>32.908880332062452</v>
      </c>
      <c r="I17" s="21">
        <f t="shared" si="0"/>
        <v>15.790504872071581</v>
      </c>
      <c r="J17" s="204">
        <f t="shared" si="0"/>
        <v>23.039755535295857</v>
      </c>
    </row>
    <row r="18" spans="1:10">
      <c r="A18" s="21">
        <v>2005</v>
      </c>
      <c r="B18" s="204">
        <v>2219.9899999999998</v>
      </c>
      <c r="C18" s="204">
        <v>2445.46</v>
      </c>
      <c r="D18" s="204">
        <v>1035.3599999999999</v>
      </c>
      <c r="E18" s="204">
        <v>1108.3399999999999</v>
      </c>
      <c r="F18" s="204">
        <v>6809.14</v>
      </c>
      <c r="G18" s="204">
        <f t="shared" si="1"/>
        <v>32.603089376925716</v>
      </c>
      <c r="H18" s="204">
        <f t="shared" si="0"/>
        <v>35.914373915061226</v>
      </c>
      <c r="I18" s="21">
        <f t="shared" si="0"/>
        <v>15.205444446728952</v>
      </c>
      <c r="J18" s="204">
        <f t="shared" si="0"/>
        <v>16.277239122708593</v>
      </c>
    </row>
    <row r="19" spans="1:10">
      <c r="A19" s="21">
        <v>2006</v>
      </c>
      <c r="B19" s="204">
        <v>2528.65</v>
      </c>
      <c r="C19" s="204">
        <v>2926.16</v>
      </c>
      <c r="D19" s="204">
        <v>1236.6199999999999</v>
      </c>
      <c r="E19" s="204">
        <v>1071.23</v>
      </c>
      <c r="F19" s="204">
        <v>7762.66</v>
      </c>
      <c r="G19" s="204">
        <f t="shared" si="1"/>
        <v>32.574529864762852</v>
      </c>
      <c r="H19" s="204">
        <f t="shared" si="0"/>
        <v>37.695326086676474</v>
      </c>
      <c r="I19" s="21">
        <f t="shared" si="0"/>
        <v>15.930364076231601</v>
      </c>
      <c r="J19" s="204">
        <f t="shared" si="0"/>
        <v>13.799779972329073</v>
      </c>
    </row>
    <row r="20" spans="1:10">
      <c r="A20" s="21">
        <v>2007</v>
      </c>
      <c r="B20" s="204">
        <v>2971.3099999999995</v>
      </c>
      <c r="C20" s="204">
        <v>3494.6199999999994</v>
      </c>
      <c r="D20" s="204">
        <v>1403.77</v>
      </c>
      <c r="E20" s="204">
        <v>950.96</v>
      </c>
      <c r="F20" s="204">
        <v>8820.61</v>
      </c>
      <c r="G20" s="204">
        <f t="shared" si="1"/>
        <v>33.685992238632011</v>
      </c>
      <c r="H20" s="204">
        <f t="shared" si="0"/>
        <v>39.618801874246785</v>
      </c>
      <c r="I20" s="21">
        <f t="shared" si="0"/>
        <v>15.91465896349572</v>
      </c>
      <c r="J20" s="204">
        <f t="shared" si="0"/>
        <v>10.781113777845295</v>
      </c>
    </row>
    <row r="21" spans="1:10">
      <c r="A21" s="21">
        <v>2008</v>
      </c>
      <c r="B21" s="204">
        <v>3115.85</v>
      </c>
      <c r="C21" s="204">
        <v>4280.46</v>
      </c>
      <c r="D21" s="204">
        <v>1376.8200000000002</v>
      </c>
      <c r="E21" s="204">
        <v>1044.5300000000002</v>
      </c>
      <c r="F21" s="204">
        <v>9817.67</v>
      </c>
      <c r="G21" s="204">
        <f t="shared" si="1"/>
        <v>31.737163705848737</v>
      </c>
      <c r="H21" s="204">
        <f t="shared" si="0"/>
        <v>43.599550606202897</v>
      </c>
      <c r="I21" s="21">
        <f t="shared" si="0"/>
        <v>14.023897727261152</v>
      </c>
      <c r="J21" s="204">
        <f t="shared" si="0"/>
        <v>10.639286103525585</v>
      </c>
    </row>
    <row r="22" spans="1:10">
      <c r="A22" s="21">
        <v>2009</v>
      </c>
      <c r="B22" s="204">
        <v>2746.02</v>
      </c>
      <c r="C22" s="204">
        <v>2944.8400000000006</v>
      </c>
      <c r="D22" s="204">
        <v>1029.81</v>
      </c>
      <c r="E22" s="204">
        <v>604.69999999999993</v>
      </c>
      <c r="F22" s="204">
        <v>7325.37</v>
      </c>
      <c r="G22" s="204">
        <f t="shared" si="1"/>
        <v>37.486434132337344</v>
      </c>
      <c r="H22" s="204">
        <f t="shared" si="0"/>
        <v>40.200563247999774</v>
      </c>
      <c r="I22" s="21">
        <f t="shared" si="0"/>
        <v>14.058129486974719</v>
      </c>
      <c r="J22" s="204">
        <f t="shared" si="0"/>
        <v>8.2548731326881768</v>
      </c>
    </row>
    <row r="23" spans="1:10">
      <c r="A23" s="21">
        <v>2010</v>
      </c>
      <c r="B23" s="204">
        <v>3063.6</v>
      </c>
      <c r="C23" s="204">
        <v>3652.37</v>
      </c>
      <c r="D23" s="204">
        <v>1086.6400000000001</v>
      </c>
      <c r="E23" s="204">
        <v>613.55999999999995</v>
      </c>
      <c r="F23" s="204">
        <v>8416.1699999999983</v>
      </c>
      <c r="G23" s="204">
        <f t="shared" si="1"/>
        <v>36.401355961203265</v>
      </c>
      <c r="H23" s="204">
        <f t="shared" si="0"/>
        <v>43.397055905477202</v>
      </c>
      <c r="I23" s="21">
        <f t="shared" si="0"/>
        <v>12.911336154093849</v>
      </c>
      <c r="J23" s="204">
        <f t="shared" si="0"/>
        <v>7.2902519792257054</v>
      </c>
    </row>
    <row r="24" spans="1:10">
      <c r="A24" s="21">
        <v>2011</v>
      </c>
      <c r="B24" s="204">
        <v>3516.3500000000004</v>
      </c>
      <c r="C24" s="204">
        <v>4524.3900000000003</v>
      </c>
      <c r="D24" s="204">
        <v>1286.98</v>
      </c>
      <c r="E24" s="204">
        <v>636.78</v>
      </c>
      <c r="F24" s="204">
        <v>9964.51</v>
      </c>
      <c r="G24" s="204">
        <f t="shared" si="1"/>
        <v>35.288739737327781</v>
      </c>
      <c r="H24" s="204">
        <f t="shared" si="0"/>
        <v>45.405042495817661</v>
      </c>
      <c r="I24" s="21">
        <f t="shared" si="0"/>
        <v>12.915637597834714</v>
      </c>
      <c r="J24" s="204">
        <f t="shared" si="0"/>
        <v>6.3904798128558244</v>
      </c>
    </row>
    <row r="25" spans="1:10">
      <c r="A25" s="21">
        <v>2012</v>
      </c>
      <c r="B25" s="204">
        <v>3665.9300000000003</v>
      </c>
      <c r="C25" s="204">
        <v>4599.9399999999996</v>
      </c>
      <c r="D25" s="204">
        <v>1275.01</v>
      </c>
      <c r="E25" s="204">
        <v>717.17</v>
      </c>
      <c r="F25" s="204">
        <v>10258.049999999999</v>
      </c>
      <c r="G25" s="204">
        <f t="shared" si="1"/>
        <v>35.737104030493128</v>
      </c>
      <c r="H25" s="204">
        <f t="shared" si="0"/>
        <v>44.842245845945378</v>
      </c>
      <c r="I25" s="21">
        <f t="shared" si="0"/>
        <v>12.429360356013083</v>
      </c>
      <c r="J25" s="204">
        <f t="shared" si="0"/>
        <v>6.9912897675484125</v>
      </c>
    </row>
    <row r="26" spans="1:10">
      <c r="A26" s="21">
        <v>2013</v>
      </c>
      <c r="B26" s="204">
        <v>3922.8699999999994</v>
      </c>
      <c r="C26" s="204">
        <v>4619.57</v>
      </c>
      <c r="D26" s="204">
        <v>1477.16</v>
      </c>
      <c r="E26" s="204">
        <v>752.37</v>
      </c>
      <c r="F26" s="204">
        <v>10771.949999999999</v>
      </c>
      <c r="G26" s="204">
        <f t="shared" si="1"/>
        <v>36.417454592715337</v>
      </c>
      <c r="H26" s="204">
        <f t="shared" si="0"/>
        <v>42.885178635251741</v>
      </c>
      <c r="I26" s="21">
        <f t="shared" si="0"/>
        <v>13.713023175933795</v>
      </c>
      <c r="J26" s="204">
        <f t="shared" si="0"/>
        <v>6.9845292635038234</v>
      </c>
    </row>
    <row r="27" spans="1:10" ht="15" thickBot="1">
      <c r="A27" s="205">
        <v>2014</v>
      </c>
      <c r="B27" s="206">
        <v>3948.3599999999997</v>
      </c>
      <c r="C27" s="206">
        <v>4461.46</v>
      </c>
      <c r="D27" s="206">
        <v>1424.7700000000002</v>
      </c>
      <c r="E27" s="206">
        <v>678.2700000000001</v>
      </c>
      <c r="F27" s="206">
        <v>10512.849999999999</v>
      </c>
      <c r="G27" s="206">
        <f t="shared" si="1"/>
        <v>37.557465387597084</v>
      </c>
      <c r="H27" s="206">
        <f t="shared" si="0"/>
        <v>42.43815901491984</v>
      </c>
      <c r="I27" s="205">
        <f t="shared" si="0"/>
        <v>13.5526522303657</v>
      </c>
      <c r="J27" s="206">
        <f t="shared" si="0"/>
        <v>6.4518184888018011</v>
      </c>
    </row>
    <row r="28" spans="1:10" ht="15" thickTop="1"/>
  </sheetData>
  <hyperlinks>
    <hyperlink ref="L1" location="Índice!A1" display="Volver al índice" xr:uid="{10E05DE4-3F2F-4AC0-97C7-57C39DA17830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9740-C9A4-4B7A-A45D-79F39EF5D78D}">
  <dimension ref="N1"/>
  <sheetViews>
    <sheetView workbookViewId="0">
      <selection activeCell="N1" sqref="N1"/>
    </sheetView>
  </sheetViews>
  <sheetFormatPr defaultColWidth="11.42578125" defaultRowHeight="14.45"/>
  <cols>
    <col min="14" max="14" width="13.42578125" bestFit="1" customWidth="1"/>
  </cols>
  <sheetData>
    <row r="1" spans="14:14">
      <c r="N1" s="219" t="s">
        <v>61</v>
      </c>
    </row>
  </sheetData>
  <hyperlinks>
    <hyperlink ref="N1" location="Índice!A1" display="Volver al índice" xr:uid="{E2A44761-3C17-461A-BCA7-A16327523A97}"/>
  </hyperlink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70EE-299C-4BBB-BEF8-D2661B4514E1}">
  <sheetPr>
    <tabColor rgb="FF29C5D1"/>
  </sheetPr>
  <dimension ref="A1:M28"/>
  <sheetViews>
    <sheetView workbookViewId="0"/>
  </sheetViews>
  <sheetFormatPr defaultColWidth="11.42578125" defaultRowHeight="14.45"/>
  <cols>
    <col min="2" max="5" width="15.5703125" customWidth="1"/>
    <col min="13" max="13" width="13.42578125" bestFit="1" customWidth="1"/>
  </cols>
  <sheetData>
    <row r="1" spans="1:13" ht="21">
      <c r="A1" s="58" t="s">
        <v>361</v>
      </c>
      <c r="B1" s="167"/>
      <c r="C1" s="58"/>
      <c r="D1" s="167"/>
      <c r="E1" s="58"/>
      <c r="M1" s="219" t="s">
        <v>61</v>
      </c>
    </row>
    <row r="2" spans="1:13" ht="15.95" thickBot="1">
      <c r="A2" s="208" t="s">
        <v>105</v>
      </c>
      <c r="B2" s="207"/>
      <c r="C2" s="208"/>
      <c r="D2" s="207"/>
      <c r="E2" s="208"/>
    </row>
    <row r="3" spans="1:13" ht="29.45" thickTop="1">
      <c r="A3" s="30" t="s">
        <v>352</v>
      </c>
      <c r="B3" s="31" t="s">
        <v>353</v>
      </c>
      <c r="C3" s="31" t="s">
        <v>354</v>
      </c>
      <c r="D3" s="31" t="s">
        <v>355</v>
      </c>
      <c r="E3" s="31" t="s">
        <v>267</v>
      </c>
    </row>
    <row r="4" spans="1:13">
      <c r="A4" s="21">
        <v>1991</v>
      </c>
      <c r="B4" s="204">
        <v>372.75000000000006</v>
      </c>
      <c r="C4" s="21">
        <v>709.98</v>
      </c>
      <c r="D4" s="204">
        <v>323.27</v>
      </c>
      <c r="E4" s="21">
        <v>110.34</v>
      </c>
    </row>
    <row r="5" spans="1:13">
      <c r="A5" s="21">
        <v>1992</v>
      </c>
      <c r="B5" s="204">
        <v>489.06999999999994</v>
      </c>
      <c r="C5" s="21">
        <v>778.39999999999986</v>
      </c>
      <c r="D5" s="204">
        <v>431.04999999999995</v>
      </c>
      <c r="E5" s="21">
        <v>156.13999999999999</v>
      </c>
    </row>
    <row r="6" spans="1:13">
      <c r="A6" s="21">
        <v>1993</v>
      </c>
      <c r="B6" s="204">
        <v>522</v>
      </c>
      <c r="C6" s="21">
        <v>837.85</v>
      </c>
      <c r="D6" s="204">
        <v>564.89</v>
      </c>
      <c r="E6" s="21">
        <v>219.96999999999997</v>
      </c>
    </row>
    <row r="7" spans="1:13">
      <c r="A7" s="21">
        <v>1994</v>
      </c>
      <c r="B7" s="204">
        <v>606.71</v>
      </c>
      <c r="C7" s="21">
        <v>977.76</v>
      </c>
      <c r="D7" s="204">
        <v>669.02</v>
      </c>
      <c r="E7" s="21">
        <v>321.95999999999998</v>
      </c>
    </row>
    <row r="8" spans="1:13">
      <c r="A8" s="21">
        <v>1995</v>
      </c>
      <c r="B8" s="204">
        <v>798.59</v>
      </c>
      <c r="C8" s="21">
        <v>1211.58</v>
      </c>
      <c r="D8" s="204">
        <v>845.96</v>
      </c>
      <c r="E8" s="21">
        <v>472.99</v>
      </c>
    </row>
    <row r="9" spans="1:13">
      <c r="A9" s="21">
        <v>1996</v>
      </c>
      <c r="B9" s="204">
        <v>788.69</v>
      </c>
      <c r="C9" s="21">
        <v>1205.6500000000001</v>
      </c>
      <c r="D9" s="204">
        <v>676.51</v>
      </c>
      <c r="E9" s="21">
        <v>550.6</v>
      </c>
    </row>
    <row r="10" spans="1:13">
      <c r="A10" s="21">
        <v>1997</v>
      </c>
      <c r="B10" s="204">
        <v>909.92999999999984</v>
      </c>
      <c r="C10" s="21">
        <v>1317.94</v>
      </c>
      <c r="D10" s="204">
        <v>752.59999999999991</v>
      </c>
      <c r="E10" s="21">
        <v>763.90000000000009</v>
      </c>
    </row>
    <row r="11" spans="1:13">
      <c r="A11" s="21">
        <v>1998</v>
      </c>
      <c r="B11" s="204">
        <v>928.13000000000011</v>
      </c>
      <c r="C11" s="21">
        <v>1352.42</v>
      </c>
      <c r="D11" s="204">
        <v>840.73</v>
      </c>
      <c r="E11" s="21">
        <v>846.8</v>
      </c>
    </row>
    <row r="12" spans="1:13">
      <c r="A12" s="21">
        <v>1999</v>
      </c>
      <c r="B12" s="204">
        <v>1002.17</v>
      </c>
      <c r="C12" s="21">
        <v>1305.79</v>
      </c>
      <c r="D12" s="204">
        <v>832.06999999999994</v>
      </c>
      <c r="E12" s="21">
        <v>954.70000000000016</v>
      </c>
    </row>
    <row r="13" spans="1:13">
      <c r="A13" s="21">
        <v>2000</v>
      </c>
      <c r="B13" s="204">
        <v>1220.2800000000002</v>
      </c>
      <c r="C13" s="21">
        <v>1602.8299999999997</v>
      </c>
      <c r="D13" s="204">
        <v>972.45</v>
      </c>
      <c r="E13" s="21">
        <v>1152.7</v>
      </c>
    </row>
    <row r="14" spans="1:13">
      <c r="A14" s="21">
        <v>2001</v>
      </c>
      <c r="B14" s="204">
        <v>1271.19</v>
      </c>
      <c r="C14" s="21">
        <v>1676.5299999999997</v>
      </c>
      <c r="D14" s="204">
        <v>918.47000000000014</v>
      </c>
      <c r="E14" s="21">
        <v>1160.6000000000001</v>
      </c>
    </row>
    <row r="15" spans="1:13">
      <c r="A15" s="21">
        <v>2002</v>
      </c>
      <c r="B15" s="204">
        <v>1362.4000000000003</v>
      </c>
      <c r="C15" s="21">
        <v>1647.7700000000002</v>
      </c>
      <c r="D15" s="204">
        <v>891.75</v>
      </c>
      <c r="E15" s="21">
        <v>1282.5500000000002</v>
      </c>
    </row>
    <row r="16" spans="1:13">
      <c r="A16" s="21">
        <v>2003</v>
      </c>
      <c r="B16" s="204">
        <v>1590.72</v>
      </c>
      <c r="C16" s="21">
        <v>1839.88</v>
      </c>
      <c r="D16" s="204">
        <v>944.42</v>
      </c>
      <c r="E16" s="21">
        <v>1379.2400000000002</v>
      </c>
    </row>
    <row r="17" spans="1:5">
      <c r="A17" s="21">
        <v>2004</v>
      </c>
      <c r="B17" s="204">
        <v>1788.6299999999999</v>
      </c>
      <c r="C17" s="21">
        <v>2082.7800000000002</v>
      </c>
      <c r="D17" s="204">
        <v>999.37</v>
      </c>
      <c r="E17" s="21">
        <v>1458.17</v>
      </c>
    </row>
    <row r="18" spans="1:5">
      <c r="A18" s="21">
        <v>2005</v>
      </c>
      <c r="B18" s="204">
        <v>2219.9899999999998</v>
      </c>
      <c r="C18" s="21">
        <v>2445.46</v>
      </c>
      <c r="D18" s="204">
        <v>1035.3599999999999</v>
      </c>
      <c r="E18" s="21">
        <v>1108.3399999999999</v>
      </c>
    </row>
    <row r="19" spans="1:5">
      <c r="A19" s="21">
        <v>2006</v>
      </c>
      <c r="B19" s="204">
        <v>2528.65</v>
      </c>
      <c r="C19" s="21">
        <v>2926.16</v>
      </c>
      <c r="D19" s="204">
        <v>1236.6199999999999</v>
      </c>
      <c r="E19" s="21">
        <v>1071.23</v>
      </c>
    </row>
    <row r="20" spans="1:5">
      <c r="A20" s="21">
        <v>2007</v>
      </c>
      <c r="B20" s="204">
        <v>2971.3099999999995</v>
      </c>
      <c r="C20" s="21">
        <v>3494.6199999999994</v>
      </c>
      <c r="D20" s="204">
        <v>1403.77</v>
      </c>
      <c r="E20" s="21">
        <v>950.96</v>
      </c>
    </row>
    <row r="21" spans="1:5">
      <c r="A21" s="21">
        <v>2008</v>
      </c>
      <c r="B21" s="204">
        <v>3115.85</v>
      </c>
      <c r="C21" s="21">
        <v>4280.46</v>
      </c>
      <c r="D21" s="204">
        <v>1376.8200000000002</v>
      </c>
      <c r="E21" s="21">
        <v>1044.5300000000002</v>
      </c>
    </row>
    <row r="22" spans="1:5">
      <c r="A22" s="21">
        <v>2009</v>
      </c>
      <c r="B22" s="204">
        <v>2746.02</v>
      </c>
      <c r="C22" s="21">
        <v>2944.8400000000006</v>
      </c>
      <c r="D22" s="204">
        <v>1029.81</v>
      </c>
      <c r="E22" s="21">
        <v>604.69999999999993</v>
      </c>
    </row>
    <row r="23" spans="1:5">
      <c r="A23" s="21">
        <v>2010</v>
      </c>
      <c r="B23" s="204">
        <v>3063.6</v>
      </c>
      <c r="C23" s="21">
        <v>3652.37</v>
      </c>
      <c r="D23" s="204">
        <v>1086.6400000000001</v>
      </c>
      <c r="E23" s="21">
        <v>613.55999999999995</v>
      </c>
    </row>
    <row r="24" spans="1:5">
      <c r="A24" s="21">
        <v>2011</v>
      </c>
      <c r="B24" s="204">
        <v>3516.3500000000004</v>
      </c>
      <c r="C24" s="21">
        <v>4524.3900000000003</v>
      </c>
      <c r="D24" s="204">
        <v>1286.98</v>
      </c>
      <c r="E24" s="21">
        <v>636.78</v>
      </c>
    </row>
    <row r="25" spans="1:5">
      <c r="A25" s="21">
        <v>2012</v>
      </c>
      <c r="B25" s="204">
        <v>3665.9300000000003</v>
      </c>
      <c r="C25" s="21">
        <v>4599.9399999999996</v>
      </c>
      <c r="D25" s="204">
        <v>1275.01</v>
      </c>
      <c r="E25" s="21">
        <v>717.17</v>
      </c>
    </row>
    <row r="26" spans="1:5">
      <c r="A26" s="21">
        <v>2013</v>
      </c>
      <c r="B26" s="204">
        <v>3922.8699999999994</v>
      </c>
      <c r="C26" s="21">
        <v>4619.57</v>
      </c>
      <c r="D26" s="204">
        <v>1477.16</v>
      </c>
      <c r="E26" s="21">
        <v>752.37</v>
      </c>
    </row>
    <row r="27" spans="1:5" ht="15" thickBot="1">
      <c r="A27" s="205">
        <v>2014</v>
      </c>
      <c r="B27" s="206">
        <v>3948.3599999999997</v>
      </c>
      <c r="C27" s="205">
        <v>4461.46</v>
      </c>
      <c r="D27" s="206">
        <v>1424.7700000000002</v>
      </c>
      <c r="E27" s="205">
        <v>678.2700000000001</v>
      </c>
    </row>
    <row r="28" spans="1:5" ht="15" thickTop="1"/>
  </sheetData>
  <hyperlinks>
    <hyperlink ref="M1" location="Índice!A1" display="Volver al índice" xr:uid="{40FD41FD-C12D-4061-BEE9-F211A211CE51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6140-48E0-4CD8-9666-C9441EFD7372}">
  <dimension ref="N1"/>
  <sheetViews>
    <sheetView workbookViewId="0">
      <selection activeCell="N1" sqref="N1"/>
    </sheetView>
  </sheetViews>
  <sheetFormatPr defaultColWidth="11.42578125" defaultRowHeight="14.45"/>
  <cols>
    <col min="14" max="14" width="13.42578125" bestFit="1" customWidth="1"/>
  </cols>
  <sheetData>
    <row r="1" spans="14:14">
      <c r="N1" s="219" t="s">
        <v>61</v>
      </c>
    </row>
  </sheetData>
  <hyperlinks>
    <hyperlink ref="N1" location="Índice!A1" display="Volver al índice" xr:uid="{2828C631-D0CB-4798-9AB0-BD171B8CB6AF}"/>
  </hyperlink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01E54-2408-4D41-8DB7-133285D90581}">
  <sheetPr>
    <tabColor rgb="FF29C5D1"/>
  </sheetPr>
  <dimension ref="A1:N28"/>
  <sheetViews>
    <sheetView workbookViewId="0"/>
  </sheetViews>
  <sheetFormatPr defaultColWidth="11.42578125" defaultRowHeight="14.45"/>
  <cols>
    <col min="1" max="1" width="13.42578125" style="1" customWidth="1"/>
    <col min="2" max="3" width="15.5703125" customWidth="1"/>
    <col min="14" max="14" width="13.42578125" bestFit="1" customWidth="1"/>
  </cols>
  <sheetData>
    <row r="1" spans="1:14" ht="21">
      <c r="A1" s="58" t="s">
        <v>362</v>
      </c>
      <c r="B1" s="167"/>
      <c r="C1" s="58"/>
      <c r="N1" s="219" t="s">
        <v>61</v>
      </c>
    </row>
    <row r="2" spans="1:14" ht="15.95" thickBot="1">
      <c r="A2" s="208" t="s">
        <v>363</v>
      </c>
      <c r="B2" s="207"/>
      <c r="C2" s="208"/>
    </row>
    <row r="3" spans="1:14" ht="44.1" thickTop="1">
      <c r="A3" s="31" t="s">
        <v>352</v>
      </c>
      <c r="B3" s="31" t="s">
        <v>364</v>
      </c>
      <c r="C3" s="31" t="s">
        <v>365</v>
      </c>
    </row>
    <row r="4" spans="1:14">
      <c r="A4" s="21">
        <v>1992</v>
      </c>
      <c r="B4" s="204">
        <v>858.3</v>
      </c>
      <c r="C4" s="204">
        <v>8.6318187571193423</v>
      </c>
    </row>
    <row r="5" spans="1:14">
      <c r="A5" s="21">
        <v>1993</v>
      </c>
      <c r="B5" s="204">
        <v>864.1</v>
      </c>
      <c r="C5" s="204">
        <v>0.67575439822906547</v>
      </c>
    </row>
    <row r="6" spans="1:14">
      <c r="A6" s="21">
        <v>1994</v>
      </c>
      <c r="B6" s="204">
        <v>962.5</v>
      </c>
      <c r="C6" s="204">
        <v>11.387570882999649</v>
      </c>
    </row>
    <row r="7" spans="1:14">
      <c r="A7" s="21">
        <v>1995</v>
      </c>
      <c r="B7" s="204">
        <v>1061.4000000000001</v>
      </c>
      <c r="C7" s="204">
        <v>10.275324675324685</v>
      </c>
    </row>
    <row r="8" spans="1:14">
      <c r="A8" s="21">
        <v>1996</v>
      </c>
      <c r="B8" s="204">
        <v>1086.5</v>
      </c>
      <c r="C8" s="204">
        <v>2.3648012059543912</v>
      </c>
    </row>
    <row r="9" spans="1:14">
      <c r="A9" s="21">
        <v>1997</v>
      </c>
      <c r="B9" s="204">
        <v>1199.5</v>
      </c>
      <c r="C9" s="204">
        <v>10.400368154624942</v>
      </c>
    </row>
    <row r="10" spans="1:14">
      <c r="A10" s="21">
        <v>1998</v>
      </c>
      <c r="B10" s="204">
        <v>1338.3</v>
      </c>
      <c r="C10" s="204">
        <v>11.571488120050017</v>
      </c>
    </row>
    <row r="11" spans="1:14">
      <c r="A11" s="21">
        <v>1999</v>
      </c>
      <c r="B11" s="204">
        <v>1373.8</v>
      </c>
      <c r="C11" s="204">
        <v>2.6526189942464322</v>
      </c>
    </row>
    <row r="12" spans="1:14">
      <c r="A12" s="21">
        <v>2000</v>
      </c>
      <c r="B12" s="204">
        <v>1750.7</v>
      </c>
      <c r="C12" s="204">
        <v>27.434852234677543</v>
      </c>
    </row>
    <row r="13" spans="1:14">
      <c r="A13" s="21">
        <v>2001</v>
      </c>
      <c r="B13" s="204">
        <v>1910.5</v>
      </c>
      <c r="C13" s="204">
        <v>9.1277774604443902</v>
      </c>
    </row>
    <row r="14" spans="1:14">
      <c r="A14" s="21">
        <v>2002</v>
      </c>
      <c r="B14" s="204">
        <v>1935.2</v>
      </c>
      <c r="C14" s="204">
        <v>1.2928552734886178</v>
      </c>
    </row>
    <row r="15" spans="1:14">
      <c r="A15" s="21">
        <v>2003</v>
      </c>
      <c r="B15" s="204">
        <v>2105.3000000000002</v>
      </c>
      <c r="C15" s="204">
        <v>8.7897891690781389</v>
      </c>
    </row>
    <row r="16" spans="1:14">
      <c r="A16" s="21">
        <v>2004</v>
      </c>
      <c r="B16" s="204">
        <v>2547.6</v>
      </c>
      <c r="C16" s="204">
        <v>21.008882344558955</v>
      </c>
    </row>
    <row r="17" spans="1:3">
      <c r="A17" s="21">
        <v>2005</v>
      </c>
      <c r="B17" s="204">
        <v>3017.1</v>
      </c>
      <c r="C17" s="204">
        <v>18.429109750353273</v>
      </c>
    </row>
    <row r="18" spans="1:3">
      <c r="A18" s="21">
        <v>2006</v>
      </c>
      <c r="B18" s="204">
        <v>3470.9</v>
      </c>
      <c r="C18" s="204">
        <v>15.040933346591103</v>
      </c>
    </row>
    <row r="19" spans="1:3">
      <c r="A19" s="21">
        <v>2007</v>
      </c>
      <c r="B19" s="204">
        <v>3695.2</v>
      </c>
      <c r="C19" s="204">
        <v>6.4623008441614491</v>
      </c>
    </row>
    <row r="20" spans="1:3">
      <c r="A20" s="21">
        <v>2008</v>
      </c>
      <c r="B20" s="204">
        <v>3742.1</v>
      </c>
      <c r="C20" s="204">
        <v>1.2692141156094416</v>
      </c>
    </row>
    <row r="21" spans="1:3">
      <c r="A21" s="21">
        <v>2009</v>
      </c>
      <c r="B21" s="204">
        <v>3387.1</v>
      </c>
      <c r="C21" s="204">
        <v>-9.4866518799604513</v>
      </c>
    </row>
    <row r="22" spans="1:3">
      <c r="A22" s="21">
        <v>2010</v>
      </c>
      <c r="B22" s="204">
        <v>3455.4</v>
      </c>
      <c r="C22" s="204">
        <v>2.01647427002451</v>
      </c>
    </row>
    <row r="23" spans="1:3">
      <c r="A23" s="21">
        <v>2011</v>
      </c>
      <c r="B23" s="204">
        <v>3627.7</v>
      </c>
      <c r="C23" s="204">
        <v>4.9863981015222469</v>
      </c>
    </row>
    <row r="24" spans="1:3">
      <c r="A24" s="21">
        <v>2012</v>
      </c>
      <c r="B24" s="204">
        <v>3860.8</v>
      </c>
      <c r="C24" s="204">
        <v>6.4255588940651194</v>
      </c>
    </row>
    <row r="25" spans="1:3">
      <c r="A25" s="21">
        <v>2013</v>
      </c>
      <c r="B25" s="204">
        <v>3940.2</v>
      </c>
      <c r="C25" s="204">
        <v>2.0565685868213746</v>
      </c>
    </row>
    <row r="26" spans="1:3">
      <c r="A26" s="21">
        <v>2014</v>
      </c>
      <c r="B26" s="204">
        <v>4154.2</v>
      </c>
      <c r="C26" s="204">
        <v>5.4311963859702557</v>
      </c>
    </row>
    <row r="27" spans="1:3" ht="15" thickBot="1">
      <c r="A27" s="205">
        <v>2015</v>
      </c>
      <c r="B27" s="206">
        <v>4270.01</v>
      </c>
      <c r="C27" s="206">
        <v>2.7877810408743056</v>
      </c>
    </row>
    <row r="28" spans="1:3" ht="15" thickTop="1"/>
  </sheetData>
  <hyperlinks>
    <hyperlink ref="N1" location="Índice!A1" display="Volver al índice" xr:uid="{220201D6-1E4E-4769-8FED-228BB75C99EC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9874-1BD9-4097-86A6-1CD3162815BB}">
  <dimension ref="N1"/>
  <sheetViews>
    <sheetView workbookViewId="0">
      <selection activeCell="N1" sqref="N1"/>
    </sheetView>
  </sheetViews>
  <sheetFormatPr defaultColWidth="11.42578125" defaultRowHeight="14.45"/>
  <cols>
    <col min="14" max="14" width="13.42578125" bestFit="1" customWidth="1"/>
  </cols>
  <sheetData>
    <row r="1" spans="14:14">
      <c r="N1" s="219" t="s">
        <v>61</v>
      </c>
    </row>
  </sheetData>
  <hyperlinks>
    <hyperlink ref="N1" location="Índice!A1" display="Volver al índice" xr:uid="{C957BD3F-4DDB-402E-BA57-871BEBD7E973}"/>
  </hyperlink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EA9D-3F3F-4FA3-A28E-EDC660DF4E2A}">
  <sheetPr>
    <tabColor rgb="FF29C5D1"/>
  </sheetPr>
  <dimension ref="A1:L20"/>
  <sheetViews>
    <sheetView workbookViewId="0">
      <selection activeCell="L1" sqref="L1"/>
    </sheetView>
  </sheetViews>
  <sheetFormatPr defaultColWidth="11.42578125" defaultRowHeight="14.45"/>
  <cols>
    <col min="1" max="4" width="15.140625" style="1" customWidth="1"/>
    <col min="5" max="5" width="16.7109375" customWidth="1"/>
    <col min="6" max="6" width="18.7109375" customWidth="1"/>
    <col min="12" max="12" width="13.42578125" bestFit="1" customWidth="1"/>
  </cols>
  <sheetData>
    <row r="1" spans="1:12" ht="21">
      <c r="A1" s="58" t="s">
        <v>366</v>
      </c>
      <c r="B1" s="167"/>
      <c r="C1" s="58"/>
      <c r="D1" s="167"/>
      <c r="E1" s="58"/>
      <c r="F1" s="167"/>
      <c r="L1" s="219" t="s">
        <v>61</v>
      </c>
    </row>
    <row r="2" spans="1:12" ht="15.95" thickBot="1">
      <c r="A2" s="208" t="s">
        <v>194</v>
      </c>
      <c r="B2" s="207"/>
      <c r="C2" s="208"/>
      <c r="D2" s="207"/>
      <c r="E2" s="208"/>
      <c r="F2" s="207"/>
    </row>
    <row r="3" spans="1:12" ht="15" thickTop="1">
      <c r="A3" s="31" t="s">
        <v>352</v>
      </c>
      <c r="B3" s="31" t="s">
        <v>367</v>
      </c>
      <c r="C3" s="31" t="s">
        <v>368</v>
      </c>
      <c r="D3" s="31" t="s">
        <v>369</v>
      </c>
      <c r="E3" s="31" t="s">
        <v>370</v>
      </c>
      <c r="F3" s="31" t="s">
        <v>371</v>
      </c>
    </row>
    <row r="4" spans="1:12">
      <c r="A4" s="21">
        <v>1999</v>
      </c>
      <c r="B4" s="204">
        <v>215.82</v>
      </c>
      <c r="C4" s="204">
        <v>2002.5</v>
      </c>
      <c r="D4" s="204">
        <v>12464.66</v>
      </c>
      <c r="E4" s="204">
        <f>B4/C4*100</f>
        <v>10.777528089887641</v>
      </c>
      <c r="F4" s="204">
        <f>B4/D4*100</f>
        <v>1.7314551700567844</v>
      </c>
    </row>
    <row r="5" spans="1:12">
      <c r="A5" s="21">
        <v>2000</v>
      </c>
      <c r="B5" s="204">
        <v>173.4</v>
      </c>
      <c r="C5" s="204">
        <v>2224</v>
      </c>
      <c r="D5" s="204">
        <v>13134.15</v>
      </c>
      <c r="E5" s="204">
        <f t="shared" ref="E5:E19" si="0">B5/C5*100</f>
        <v>7.7967625899280577</v>
      </c>
      <c r="F5" s="204">
        <f t="shared" ref="F5:F19" si="1">B5/D5*100</f>
        <v>1.3202224734756343</v>
      </c>
    </row>
    <row r="6" spans="1:12">
      <c r="A6" s="21">
        <v>2001</v>
      </c>
      <c r="B6" s="204">
        <v>279.02999999999997</v>
      </c>
      <c r="C6" s="204">
        <v>2269.41</v>
      </c>
      <c r="D6" s="204">
        <v>13812.74</v>
      </c>
      <c r="E6" s="204">
        <f t="shared" si="0"/>
        <v>12.295266170502465</v>
      </c>
      <c r="F6" s="204">
        <f t="shared" si="1"/>
        <v>2.0200915965985025</v>
      </c>
    </row>
    <row r="7" spans="1:12">
      <c r="A7" s="21">
        <v>2002</v>
      </c>
      <c r="B7" s="204">
        <v>470.17999999999995</v>
      </c>
      <c r="C7" s="204">
        <v>2374.21</v>
      </c>
      <c r="D7" s="204">
        <v>14306.72</v>
      </c>
      <c r="E7" s="204">
        <f t="shared" si="0"/>
        <v>19.803639947603621</v>
      </c>
      <c r="F7" s="204">
        <f t="shared" si="1"/>
        <v>3.2864276368028444</v>
      </c>
    </row>
    <row r="8" spans="1:12">
      <c r="A8" s="21">
        <v>2003</v>
      </c>
      <c r="B8" s="204">
        <v>141.71</v>
      </c>
      <c r="C8" s="204">
        <v>2510.73</v>
      </c>
      <c r="D8" s="204">
        <v>15046.66</v>
      </c>
      <c r="E8" s="204">
        <f t="shared" si="0"/>
        <v>5.6441752000414223</v>
      </c>
      <c r="F8" s="204">
        <f t="shared" si="1"/>
        <v>0.94180369596973679</v>
      </c>
    </row>
    <row r="9" spans="1:12">
      <c r="A9" s="21">
        <v>2004</v>
      </c>
      <c r="B9" s="204">
        <v>363.15999999999997</v>
      </c>
      <c r="C9" s="204">
        <v>2473.7800000000002</v>
      </c>
      <c r="D9" s="204">
        <v>15798.29</v>
      </c>
      <c r="E9" s="204">
        <f t="shared" si="0"/>
        <v>14.68036769639984</v>
      </c>
      <c r="F9" s="204">
        <f t="shared" si="1"/>
        <v>2.2987297992377651</v>
      </c>
    </row>
    <row r="10" spans="1:12">
      <c r="A10" s="21">
        <v>2005</v>
      </c>
      <c r="B10" s="204">
        <v>511.08</v>
      </c>
      <c r="C10" s="204">
        <v>2610.9299999999998</v>
      </c>
      <c r="D10" s="204">
        <v>17093.79</v>
      </c>
      <c r="E10" s="204">
        <f t="shared" si="0"/>
        <v>19.574634325700039</v>
      </c>
      <c r="F10" s="204">
        <f t="shared" si="1"/>
        <v>2.9898577202598133</v>
      </c>
    </row>
    <row r="11" spans="1:12">
      <c r="A11" s="21">
        <v>2006</v>
      </c>
      <c r="B11" s="204">
        <v>241.14999999999998</v>
      </c>
      <c r="C11" s="204">
        <v>3011.94</v>
      </c>
      <c r="D11" s="204">
        <v>18550.740000000002</v>
      </c>
      <c r="E11" s="204">
        <f t="shared" si="0"/>
        <v>8.0064675923159143</v>
      </c>
      <c r="F11" s="204">
        <f t="shared" si="1"/>
        <v>1.2999481422304444</v>
      </c>
    </row>
    <row r="12" spans="1:12">
      <c r="A12" s="21">
        <v>2007</v>
      </c>
      <c r="B12" s="204">
        <v>1550.57</v>
      </c>
      <c r="C12" s="204">
        <v>3279.4</v>
      </c>
      <c r="D12" s="204">
        <v>20104.89</v>
      </c>
      <c r="E12" s="204">
        <f t="shared" si="0"/>
        <v>47.28212477892297</v>
      </c>
      <c r="F12" s="204">
        <f t="shared" si="1"/>
        <v>7.7124023061056288</v>
      </c>
    </row>
    <row r="13" spans="1:12">
      <c r="A13" s="21">
        <v>2008</v>
      </c>
      <c r="B13" s="204">
        <v>903.08</v>
      </c>
      <c r="C13" s="204">
        <v>3257.7</v>
      </c>
      <c r="D13" s="204">
        <v>21430.95</v>
      </c>
      <c r="E13" s="204">
        <f t="shared" si="0"/>
        <v>27.721398532707127</v>
      </c>
      <c r="F13" s="204">
        <f t="shared" si="1"/>
        <v>4.2139055898128639</v>
      </c>
    </row>
    <row r="14" spans="1:12">
      <c r="A14" s="21" t="s">
        <v>372</v>
      </c>
      <c r="B14" s="204">
        <v>16.349999999999994</v>
      </c>
      <c r="C14" s="204">
        <v>2775.6</v>
      </c>
      <c r="D14" s="204">
        <v>20661.03</v>
      </c>
      <c r="E14" s="204">
        <f t="shared" si="0"/>
        <v>0.58906182447038458</v>
      </c>
      <c r="F14" s="204">
        <f t="shared" si="1"/>
        <v>7.9134486518823099E-2</v>
      </c>
    </row>
    <row r="15" spans="1:12">
      <c r="A15" s="21">
        <v>2010</v>
      </c>
      <c r="B15" s="204">
        <v>-230.33</v>
      </c>
      <c r="C15" s="204">
        <v>2852.5</v>
      </c>
      <c r="D15" s="204">
        <v>21418.33</v>
      </c>
      <c r="E15" s="204">
        <f t="shared" si="0"/>
        <v>-8.0746713409290098</v>
      </c>
      <c r="F15" s="204">
        <f t="shared" si="1"/>
        <v>-1.0753872967687024</v>
      </c>
    </row>
    <row r="16" spans="1:12">
      <c r="A16" s="21">
        <v>2011</v>
      </c>
      <c r="B16" s="204">
        <v>218.48999999999998</v>
      </c>
      <c r="C16" s="204">
        <v>3323.18</v>
      </c>
      <c r="D16" s="204">
        <v>23139.040000000001</v>
      </c>
      <c r="E16" s="204">
        <f t="shared" si="0"/>
        <v>6.5747266172762231</v>
      </c>
      <c r="F16" s="204">
        <f t="shared" si="1"/>
        <v>0.94424833528097951</v>
      </c>
    </row>
    <row r="17" spans="1:6">
      <c r="A17" s="21">
        <v>2012</v>
      </c>
      <c r="B17" s="204">
        <v>481.91</v>
      </c>
      <c r="C17" s="204">
        <v>3367.81</v>
      </c>
      <c r="D17" s="204">
        <v>23813.599999999999</v>
      </c>
      <c r="E17" s="204">
        <f t="shared" si="0"/>
        <v>14.309298921257435</v>
      </c>
      <c r="F17" s="204">
        <f t="shared" si="1"/>
        <v>2.0236755467463974</v>
      </c>
    </row>
    <row r="18" spans="1:6">
      <c r="A18" s="21">
        <v>2013</v>
      </c>
      <c r="B18" s="204">
        <v>179.23000000000002</v>
      </c>
      <c r="C18" s="204">
        <v>3642.8</v>
      </c>
      <c r="D18" s="204">
        <v>24350.93</v>
      </c>
      <c r="E18" s="204">
        <f t="shared" si="0"/>
        <v>4.9201163939826511</v>
      </c>
      <c r="F18" s="204">
        <f t="shared" si="1"/>
        <v>0.73602938368267667</v>
      </c>
    </row>
    <row r="19" spans="1:6" ht="15" thickBot="1">
      <c r="A19" s="205">
        <v>2014</v>
      </c>
      <c r="B19" s="206">
        <v>311.13</v>
      </c>
      <c r="C19" s="206">
        <v>3414.41</v>
      </c>
      <c r="D19" s="206">
        <v>25054.23</v>
      </c>
      <c r="E19" s="206">
        <f t="shared" si="0"/>
        <v>9.1122624406559254</v>
      </c>
      <c r="F19" s="206">
        <f t="shared" si="1"/>
        <v>1.2418262305407111</v>
      </c>
    </row>
    <row r="20" spans="1:6" ht="15" thickTop="1">
      <c r="A20" s="22" t="s">
        <v>373</v>
      </c>
      <c r="B20" s="204"/>
      <c r="C20" s="21"/>
      <c r="D20" s="204"/>
      <c r="E20" s="21"/>
      <c r="F20" s="204"/>
    </row>
  </sheetData>
  <hyperlinks>
    <hyperlink ref="L1" location="Índice!A1" display="Volver al índice" xr:uid="{11E9B5D4-7132-41BA-9805-48239A98473C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94876-8B65-4395-965B-C7C148F13FCC}">
  <dimension ref="A1:M19"/>
  <sheetViews>
    <sheetView workbookViewId="0">
      <selection activeCell="M1" sqref="M1"/>
    </sheetView>
  </sheetViews>
  <sheetFormatPr defaultColWidth="11.42578125" defaultRowHeight="14.45"/>
  <cols>
    <col min="1" max="1" width="15.140625" style="1" customWidth="1"/>
    <col min="2" max="2" width="15.7109375" customWidth="1"/>
    <col min="3" max="3" width="18.7109375" customWidth="1"/>
    <col min="13" max="13" width="13.42578125" bestFit="1" customWidth="1"/>
  </cols>
  <sheetData>
    <row r="1" spans="1:13" ht="27" customHeight="1">
      <c r="A1"/>
      <c r="M1" s="219" t="s">
        <v>61</v>
      </c>
    </row>
    <row r="2" spans="1:13">
      <c r="A2"/>
    </row>
    <row r="3" spans="1:13">
      <c r="A3"/>
    </row>
    <row r="4" spans="1:13">
      <c r="A4"/>
    </row>
    <row r="5" spans="1:13">
      <c r="A5"/>
    </row>
    <row r="6" spans="1:13">
      <c r="A6"/>
    </row>
    <row r="7" spans="1:13">
      <c r="A7"/>
    </row>
    <row r="8" spans="1:13">
      <c r="A8"/>
    </row>
    <row r="9" spans="1:13">
      <c r="A9"/>
    </row>
    <row r="10" spans="1:13">
      <c r="A10"/>
    </row>
    <row r="11" spans="1:13">
      <c r="A11"/>
    </row>
    <row r="12" spans="1:13">
      <c r="A12"/>
    </row>
    <row r="13" spans="1:13">
      <c r="A13"/>
    </row>
    <row r="14" spans="1:13">
      <c r="A14"/>
    </row>
    <row r="15" spans="1:13">
      <c r="A15"/>
    </row>
    <row r="16" spans="1:13">
      <c r="A16"/>
    </row>
    <row r="17" spans="1:1">
      <c r="A17"/>
    </row>
    <row r="18" spans="1:1">
      <c r="A18"/>
    </row>
    <row r="19" spans="1:1">
      <c r="A19"/>
    </row>
  </sheetData>
  <hyperlinks>
    <hyperlink ref="M1" location="Índice!A1" display="Volver al índice" xr:uid="{B19CE179-5533-4CC2-91DC-C010D7618608}"/>
  </hyperlink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85B4E-B5A8-4B67-8AE6-4EF9237E7000}">
  <sheetPr>
    <tabColor rgb="FF29C5D1"/>
  </sheetPr>
  <dimension ref="A1:K31"/>
  <sheetViews>
    <sheetView workbookViewId="0">
      <selection sqref="A1:J2"/>
    </sheetView>
  </sheetViews>
  <sheetFormatPr defaultColWidth="11.42578125" defaultRowHeight="14.45"/>
  <cols>
    <col min="1" max="1" width="10.85546875" style="1"/>
    <col min="2" max="11" width="15.5703125" customWidth="1"/>
    <col min="12" max="12" width="23.85546875" customWidth="1"/>
  </cols>
  <sheetData>
    <row r="1" spans="1:11" ht="20.100000000000001" customHeight="1">
      <c r="A1" s="259" t="s">
        <v>374</v>
      </c>
      <c r="B1" s="259"/>
      <c r="C1" s="259"/>
      <c r="D1" s="259"/>
      <c r="E1" s="259"/>
      <c r="F1" s="259"/>
      <c r="G1" s="259"/>
      <c r="H1" s="259"/>
      <c r="I1" s="259"/>
      <c r="J1" s="259"/>
      <c r="K1" s="219" t="s">
        <v>61</v>
      </c>
    </row>
    <row r="2" spans="1:11" ht="20.100000000000001" customHeight="1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58"/>
    </row>
    <row r="3" spans="1:11" ht="15.95" thickBot="1">
      <c r="A3" s="208" t="s">
        <v>375</v>
      </c>
      <c r="B3" s="207"/>
      <c r="C3" s="208"/>
      <c r="D3" s="207"/>
      <c r="E3" s="208"/>
      <c r="F3" s="207"/>
      <c r="G3" s="208"/>
      <c r="H3" s="207"/>
      <c r="I3" s="208"/>
      <c r="J3" s="207"/>
      <c r="K3" s="208"/>
    </row>
    <row r="4" spans="1:11" s="167" customFormat="1" ht="72.95" thickTop="1">
      <c r="A4" s="31" t="s">
        <v>63</v>
      </c>
      <c r="B4" s="31" t="s">
        <v>376</v>
      </c>
      <c r="C4" s="31" t="s">
        <v>377</v>
      </c>
      <c r="D4" s="31" t="s">
        <v>378</v>
      </c>
      <c r="E4" s="31" t="s">
        <v>379</v>
      </c>
      <c r="F4" s="31" t="s">
        <v>380</v>
      </c>
      <c r="G4" s="31" t="s">
        <v>381</v>
      </c>
      <c r="H4" s="31" t="s">
        <v>382</v>
      </c>
      <c r="I4" s="31" t="s">
        <v>383</v>
      </c>
      <c r="J4" s="31" t="s">
        <v>384</v>
      </c>
      <c r="K4" s="31" t="s">
        <v>385</v>
      </c>
    </row>
    <row r="5" spans="1:11">
      <c r="A5" s="21">
        <v>1990</v>
      </c>
      <c r="B5" s="204">
        <v>16.688530141699296</v>
      </c>
      <c r="C5" s="204">
        <v>59.9197604891108</v>
      </c>
      <c r="D5" s="204">
        <f>+B5/$B$5</f>
        <v>1</v>
      </c>
      <c r="E5" s="204">
        <f>+C5/$C$5</f>
        <v>1</v>
      </c>
      <c r="F5" s="204">
        <f>+E5/D5</f>
        <v>1</v>
      </c>
      <c r="G5" s="210">
        <v>80.52</v>
      </c>
      <c r="H5" s="210">
        <v>49.66930936532836</v>
      </c>
      <c r="I5" s="210">
        <f t="shared" ref="I5:I28" si="0">+G5/$G$5</f>
        <v>1</v>
      </c>
      <c r="J5" s="210">
        <f t="shared" ref="J5:J29" si="1">+H5/$H$5</f>
        <v>1</v>
      </c>
      <c r="K5" s="210">
        <f>+I5/J5</f>
        <v>1</v>
      </c>
    </row>
    <row r="6" spans="1:11">
      <c r="A6" s="21">
        <v>1991</v>
      </c>
      <c r="B6" s="204">
        <v>19.09212488036362</v>
      </c>
      <c r="C6" s="204">
        <v>62.457340753462802</v>
      </c>
      <c r="D6" s="204">
        <f t="shared" ref="D6:D29" si="2">+B6/$B$5</f>
        <v>1.1440267488062661</v>
      </c>
      <c r="E6" s="204">
        <f t="shared" ref="E6:E29" si="3">+C6/$C$5</f>
        <v>1.0423496396453913</v>
      </c>
      <c r="F6" s="204">
        <f t="shared" ref="F6:F29" si="4">+E6/D6</f>
        <v>0.91112348617113215</v>
      </c>
      <c r="G6" s="210">
        <v>80.799000000000007</v>
      </c>
      <c r="H6" s="210">
        <v>52.67044238852543</v>
      </c>
      <c r="I6" s="210">
        <f t="shared" si="0"/>
        <v>1.0034649776453057</v>
      </c>
      <c r="J6" s="210">
        <f t="shared" si="1"/>
        <v>1.0604222821203955</v>
      </c>
      <c r="K6" s="210">
        <f t="shared" ref="K6:K28" si="5">+I6/J6</f>
        <v>0.94628809160705374</v>
      </c>
    </row>
    <row r="7" spans="1:11">
      <c r="A7" s="21">
        <v>1992</v>
      </c>
      <c r="B7" s="204">
        <v>21.233207670156272</v>
      </c>
      <c r="C7" s="204">
        <v>64.349060980652595</v>
      </c>
      <c r="D7" s="204">
        <f t="shared" si="2"/>
        <v>1.2723234155356367</v>
      </c>
      <c r="E7" s="204">
        <f t="shared" si="3"/>
        <v>1.0739205306460917</v>
      </c>
      <c r="F7" s="204">
        <f t="shared" si="4"/>
        <v>0.84406253750661409</v>
      </c>
      <c r="G7" s="210">
        <v>81.116</v>
      </c>
      <c r="H7" s="210">
        <v>59.943605161391474</v>
      </c>
      <c r="I7" s="210">
        <f t="shared" si="0"/>
        <v>1.0074018877297566</v>
      </c>
      <c r="J7" s="210">
        <f t="shared" si="1"/>
        <v>1.2068540095956133</v>
      </c>
      <c r="K7" s="210">
        <f t="shared" si="5"/>
        <v>0.83473384495554015</v>
      </c>
    </row>
    <row r="8" spans="1:11">
      <c r="A8" s="21">
        <v>1993</v>
      </c>
      <c r="B8" s="204">
        <v>25.162771236191375</v>
      </c>
      <c r="C8" s="204">
        <v>66.248424521891494</v>
      </c>
      <c r="D8" s="204">
        <f t="shared" si="2"/>
        <v>1.5077883446018809</v>
      </c>
      <c r="E8" s="204">
        <f t="shared" si="3"/>
        <v>1.1056189808023482</v>
      </c>
      <c r="F8" s="204">
        <f t="shared" si="4"/>
        <v>0.73327200383305646</v>
      </c>
      <c r="G8" s="210">
        <v>81.582999999999998</v>
      </c>
      <c r="H8" s="210">
        <v>66.909754763016196</v>
      </c>
      <c r="I8" s="210">
        <f t="shared" si="0"/>
        <v>1.0132016890213611</v>
      </c>
      <c r="J8" s="210">
        <f t="shared" si="1"/>
        <v>1.347104592715004</v>
      </c>
      <c r="K8" s="210">
        <f t="shared" si="5"/>
        <v>0.75213290378538256</v>
      </c>
    </row>
    <row r="9" spans="1:11">
      <c r="A9" s="21">
        <v>1994</v>
      </c>
      <c r="B9" s="204">
        <v>27.826453547701995</v>
      </c>
      <c r="C9" s="204">
        <v>67.9758134970225</v>
      </c>
      <c r="D9" s="204">
        <f t="shared" si="2"/>
        <v>1.6673999034925546</v>
      </c>
      <c r="E9" s="204">
        <f t="shared" si="3"/>
        <v>1.1344473499585455</v>
      </c>
      <c r="F9" s="204">
        <f t="shared" si="4"/>
        <v>0.68036908697326859</v>
      </c>
      <c r="G9" s="210">
        <v>82.558000000000007</v>
      </c>
      <c r="H9" s="210">
        <v>71.689295933247081</v>
      </c>
      <c r="I9" s="210">
        <f t="shared" si="0"/>
        <v>1.0253104818678591</v>
      </c>
      <c r="J9" s="210">
        <f t="shared" si="1"/>
        <v>1.4433318451431854</v>
      </c>
      <c r="K9" s="210">
        <f t="shared" si="5"/>
        <v>0.71037750973071856</v>
      </c>
    </row>
    <row r="10" spans="1:11">
      <c r="A10" s="21">
        <v>1995</v>
      </c>
      <c r="B10" s="204">
        <v>30.617351240783677</v>
      </c>
      <c r="C10" s="204">
        <v>69.882820352310802</v>
      </c>
      <c r="D10" s="204">
        <f t="shared" si="2"/>
        <v>1.8346343854621872</v>
      </c>
      <c r="E10" s="204">
        <f t="shared" si="3"/>
        <v>1.1662733592703627</v>
      </c>
      <c r="F10" s="204">
        <f t="shared" si="4"/>
        <v>0.63569797258354077</v>
      </c>
      <c r="G10" s="210">
        <v>84.71</v>
      </c>
      <c r="H10" s="210">
        <v>77.27260718166275</v>
      </c>
      <c r="I10" s="210">
        <f t="shared" si="0"/>
        <v>1.0520367610531545</v>
      </c>
      <c r="J10" s="210">
        <f t="shared" si="1"/>
        <v>1.5557415266901791</v>
      </c>
      <c r="K10" s="210">
        <f t="shared" si="5"/>
        <v>0.67622850133167667</v>
      </c>
    </row>
    <row r="11" spans="1:11">
      <c r="A11" s="21">
        <v>1996</v>
      </c>
      <c r="B11" s="204">
        <v>33.614459382883418</v>
      </c>
      <c r="C11" s="204">
        <v>71.931228517510405</v>
      </c>
      <c r="D11" s="204">
        <f t="shared" si="2"/>
        <v>2.0142252851191276</v>
      </c>
      <c r="E11" s="204">
        <f t="shared" si="3"/>
        <v>1.2004592129600125</v>
      </c>
      <c r="F11" s="204">
        <f t="shared" si="4"/>
        <v>0.595990538808579</v>
      </c>
      <c r="G11" s="210">
        <v>84.622</v>
      </c>
      <c r="H11" s="210">
        <v>82.082928276097775</v>
      </c>
      <c r="I11" s="210">
        <f t="shared" si="0"/>
        <v>1.0509438648782912</v>
      </c>
      <c r="J11" s="210">
        <f t="shared" si="1"/>
        <v>1.6525884761626206</v>
      </c>
      <c r="K11" s="210">
        <f t="shared" si="5"/>
        <v>0.63593803299332374</v>
      </c>
    </row>
    <row r="12" spans="1:11">
      <c r="A12" s="21">
        <v>1997</v>
      </c>
      <c r="B12" s="204">
        <v>35.123794418473395</v>
      </c>
      <c r="C12" s="204">
        <v>73.612757608346001</v>
      </c>
      <c r="D12" s="204">
        <f t="shared" si="2"/>
        <v>2.104666745378029</v>
      </c>
      <c r="E12" s="204">
        <f t="shared" si="3"/>
        <v>1.2285222271828611</v>
      </c>
      <c r="F12" s="204">
        <f t="shared" si="4"/>
        <v>0.58371342155748296</v>
      </c>
      <c r="G12" s="210">
        <v>83.881</v>
      </c>
      <c r="H12" s="210">
        <v>81.997423206739555</v>
      </c>
      <c r="I12" s="210">
        <f t="shared" si="0"/>
        <v>1.0417411823149529</v>
      </c>
      <c r="J12" s="210">
        <f t="shared" si="1"/>
        <v>1.650866989183019</v>
      </c>
      <c r="K12" s="210">
        <f t="shared" si="5"/>
        <v>0.63102672059030618</v>
      </c>
    </row>
    <row r="13" spans="1:11">
      <c r="A13" s="21">
        <v>1998</v>
      </c>
      <c r="B13" s="204">
        <v>36.018418457750229</v>
      </c>
      <c r="C13" s="204">
        <v>74.755433058708903</v>
      </c>
      <c r="D13" s="204">
        <f t="shared" si="2"/>
        <v>2.1582738654587517</v>
      </c>
      <c r="E13" s="204">
        <f t="shared" si="3"/>
        <v>1.247592320938836</v>
      </c>
      <c r="F13" s="204">
        <f t="shared" si="4"/>
        <v>0.57805097902793445</v>
      </c>
      <c r="G13" s="210">
        <v>81.447000000000003</v>
      </c>
      <c r="H13" s="210">
        <v>85.550572072471937</v>
      </c>
      <c r="I13" s="210">
        <f t="shared" si="0"/>
        <v>1.0115126676602086</v>
      </c>
      <c r="J13" s="210">
        <f t="shared" si="1"/>
        <v>1.722403092888392</v>
      </c>
      <c r="K13" s="210">
        <f t="shared" si="5"/>
        <v>0.58726826016315825</v>
      </c>
    </row>
    <row r="14" spans="1:11">
      <c r="A14" s="21">
        <v>1999</v>
      </c>
      <c r="B14" s="204">
        <v>36.203851047837162</v>
      </c>
      <c r="C14" s="204">
        <v>76.391102265249003</v>
      </c>
      <c r="D14" s="204">
        <f t="shared" si="2"/>
        <v>2.1693852448619979</v>
      </c>
      <c r="E14" s="204">
        <f t="shared" si="3"/>
        <v>1.2748899802283344</v>
      </c>
      <c r="F14" s="204">
        <f t="shared" si="4"/>
        <v>0.58767338961477755</v>
      </c>
      <c r="G14" s="210">
        <v>81.224999999999994</v>
      </c>
      <c r="H14" s="210">
        <v>89.706021258134712</v>
      </c>
      <c r="I14" s="210">
        <f t="shared" si="0"/>
        <v>1.0087555886736215</v>
      </c>
      <c r="J14" s="210">
        <f t="shared" si="1"/>
        <v>1.8060654034532231</v>
      </c>
      <c r="K14" s="210">
        <f t="shared" si="5"/>
        <v>0.55853768459595443</v>
      </c>
    </row>
    <row r="15" spans="1:11">
      <c r="A15" s="21">
        <v>2000</v>
      </c>
      <c r="B15" s="204">
        <v>37.026144615927912</v>
      </c>
      <c r="C15" s="204">
        <v>78.970720756871501</v>
      </c>
      <c r="D15" s="204">
        <f t="shared" si="2"/>
        <v>2.2186582222368059</v>
      </c>
      <c r="E15" s="204">
        <f t="shared" si="3"/>
        <v>1.3179411952292905</v>
      </c>
      <c r="F15" s="204">
        <f t="shared" si="4"/>
        <v>0.59402623712838887</v>
      </c>
      <c r="G15" s="210">
        <v>82.771000000000001</v>
      </c>
      <c r="H15" s="210">
        <v>92.664267946083129</v>
      </c>
      <c r="I15" s="210">
        <f t="shared" si="0"/>
        <v>1.0279557873820169</v>
      </c>
      <c r="J15" s="210">
        <f t="shared" si="1"/>
        <v>1.8656242482559537</v>
      </c>
      <c r="K15" s="210">
        <f t="shared" si="5"/>
        <v>0.55099829901063058</v>
      </c>
    </row>
    <row r="16" spans="1:11">
      <c r="A16" s="21">
        <v>2001</v>
      </c>
      <c r="B16" s="204">
        <v>38.414928866207795</v>
      </c>
      <c r="C16" s="204">
        <v>81.2025684592533</v>
      </c>
      <c r="D16" s="204">
        <f t="shared" si="2"/>
        <v>2.3018761113191859</v>
      </c>
      <c r="E16" s="204">
        <f t="shared" si="3"/>
        <v>1.3551884686523441</v>
      </c>
      <c r="F16" s="204">
        <f t="shared" si="4"/>
        <v>0.58873214852370881</v>
      </c>
      <c r="G16" s="210">
        <v>81.965999999999994</v>
      </c>
      <c r="H16" s="210">
        <v>94.146125334162093</v>
      </c>
      <c r="I16" s="210">
        <f t="shared" si="0"/>
        <v>1.0179582712369597</v>
      </c>
      <c r="J16" s="210">
        <f t="shared" si="1"/>
        <v>1.8954587155963307</v>
      </c>
      <c r="K16" s="210">
        <f t="shared" si="5"/>
        <v>0.53705114380014318</v>
      </c>
    </row>
    <row r="17" spans="1:11">
      <c r="A17" s="21">
        <v>2002</v>
      </c>
      <c r="B17" s="204">
        <v>39.131568981807199</v>
      </c>
      <c r="C17" s="204">
        <v>82.490466876552105</v>
      </c>
      <c r="D17" s="204">
        <f t="shared" si="2"/>
        <v>2.3448181864758677</v>
      </c>
      <c r="E17" s="204">
        <f t="shared" si="3"/>
        <v>1.3766821863639302</v>
      </c>
      <c r="F17" s="204">
        <f t="shared" si="4"/>
        <v>0.58711681541203309</v>
      </c>
      <c r="G17" s="210">
        <v>81.162000000000006</v>
      </c>
      <c r="H17" s="210">
        <v>94.951826735508348</v>
      </c>
      <c r="I17" s="210">
        <f t="shared" si="0"/>
        <v>1.0079731743666172</v>
      </c>
      <c r="J17" s="210">
        <f t="shared" si="1"/>
        <v>1.9116800283474331</v>
      </c>
      <c r="K17" s="210">
        <f t="shared" si="5"/>
        <v>0.52727086092852449</v>
      </c>
    </row>
    <row r="18" spans="1:11">
      <c r="A18" s="21">
        <v>2003</v>
      </c>
      <c r="B18" s="204">
        <v>39.961311216307458</v>
      </c>
      <c r="C18" s="204">
        <v>84.363078818618803</v>
      </c>
      <c r="D18" s="204">
        <f t="shared" si="2"/>
        <v>2.3945374983298815</v>
      </c>
      <c r="E18" s="204">
        <f t="shared" si="3"/>
        <v>1.4079341794757354</v>
      </c>
      <c r="F18" s="204">
        <f t="shared" si="4"/>
        <v>0.58797750315362673</v>
      </c>
      <c r="G18" s="210">
        <v>82.62</v>
      </c>
      <c r="H18" s="210">
        <v>95.951879675436942</v>
      </c>
      <c r="I18" s="210">
        <f t="shared" si="0"/>
        <v>1.026080476900149</v>
      </c>
      <c r="J18" s="210">
        <f t="shared" si="1"/>
        <v>1.9318142511241783</v>
      </c>
      <c r="K18" s="210">
        <f t="shared" si="5"/>
        <v>0.53114862171818189</v>
      </c>
    </row>
    <row r="19" spans="1:11">
      <c r="A19" s="21">
        <v>2004</v>
      </c>
      <c r="B19" s="204">
        <v>41.740366382932784</v>
      </c>
      <c r="C19" s="204">
        <v>86.621678120172803</v>
      </c>
      <c r="D19" s="204">
        <f t="shared" si="2"/>
        <v>2.5011409649934939</v>
      </c>
      <c r="E19" s="204">
        <f t="shared" si="3"/>
        <v>1.4456279099432403</v>
      </c>
      <c r="F19" s="204">
        <f t="shared" si="4"/>
        <v>0.57798737863101635</v>
      </c>
      <c r="G19" s="210">
        <v>86.954999999999998</v>
      </c>
      <c r="H19" s="210">
        <v>97.168169669818298</v>
      </c>
      <c r="I19" s="210">
        <f t="shared" si="0"/>
        <v>1.0799180327868854</v>
      </c>
      <c r="J19" s="210">
        <f t="shared" si="1"/>
        <v>1.9563020084520542</v>
      </c>
      <c r="K19" s="210">
        <f t="shared" si="5"/>
        <v>0.5520201012528646</v>
      </c>
    </row>
    <row r="20" spans="1:11">
      <c r="A20" s="21">
        <v>2005</v>
      </c>
      <c r="B20" s="204">
        <v>43.698385560920578</v>
      </c>
      <c r="C20" s="204">
        <v>89.560532372110202</v>
      </c>
      <c r="D20" s="204">
        <f t="shared" si="2"/>
        <v>2.6184682048020691</v>
      </c>
      <c r="E20" s="204">
        <f t="shared" si="3"/>
        <v>1.4946744052554417</v>
      </c>
      <c r="F20" s="204">
        <f t="shared" si="4"/>
        <v>0.57082014687607197</v>
      </c>
      <c r="G20" s="210">
        <v>92.509</v>
      </c>
      <c r="H20" s="210">
        <v>100</v>
      </c>
      <c r="I20" s="210">
        <f t="shared" si="0"/>
        <v>1.1488946845504222</v>
      </c>
      <c r="J20" s="210">
        <f t="shared" si="1"/>
        <v>2.0133156928854934</v>
      </c>
      <c r="K20" s="210">
        <f t="shared" si="5"/>
        <v>0.57064805515116257</v>
      </c>
    </row>
    <row r="21" spans="1:11">
      <c r="A21" s="21">
        <v>2006</v>
      </c>
      <c r="B21" s="204">
        <v>45.462543394726985</v>
      </c>
      <c r="C21" s="204">
        <v>92.449705082727405</v>
      </c>
      <c r="D21" s="204">
        <f t="shared" si="2"/>
        <v>2.7241790025072752</v>
      </c>
      <c r="E21" s="204">
        <f t="shared" si="3"/>
        <v>1.5428917660565125</v>
      </c>
      <c r="F21" s="204">
        <f t="shared" si="4"/>
        <v>0.56636945099292979</v>
      </c>
      <c r="G21" s="210">
        <v>96.277000000000001</v>
      </c>
      <c r="H21" s="210">
        <v>103.02042277010537</v>
      </c>
      <c r="I21" s="210">
        <f t="shared" si="0"/>
        <v>1.1956905116741183</v>
      </c>
      <c r="J21" s="210">
        <f t="shared" si="1"/>
        <v>2.0741263385075115</v>
      </c>
      <c r="K21" s="210">
        <f t="shared" si="5"/>
        <v>0.57647911290423459</v>
      </c>
    </row>
    <row r="22" spans="1:11">
      <c r="A22" s="21">
        <v>2007</v>
      </c>
      <c r="B22" s="204">
        <v>47.543857603544424</v>
      </c>
      <c r="C22" s="204">
        <v>95.086992378851505</v>
      </c>
      <c r="D22" s="204">
        <f t="shared" si="2"/>
        <v>2.8488942525110428</v>
      </c>
      <c r="E22" s="204">
        <f t="shared" si="3"/>
        <v>1.5869054148861566</v>
      </c>
      <c r="F22" s="204">
        <f t="shared" si="4"/>
        <v>0.55702503295355488</v>
      </c>
      <c r="G22" s="210">
        <v>99.882999999999996</v>
      </c>
      <c r="H22" s="210">
        <v>106.61062780170145</v>
      </c>
      <c r="I22" s="210">
        <f t="shared" si="0"/>
        <v>1.2404744162940884</v>
      </c>
      <c r="J22" s="210">
        <f t="shared" si="1"/>
        <v>2.1464084998154003</v>
      </c>
      <c r="K22" s="210">
        <f t="shared" si="5"/>
        <v>0.57793025717181712</v>
      </c>
    </row>
    <row r="23" spans="1:11">
      <c r="A23" s="21">
        <v>2008</v>
      </c>
      <c r="B23" s="204">
        <v>50.733062931992102</v>
      </c>
      <c r="C23" s="204">
        <v>98.737477385344505</v>
      </c>
      <c r="D23" s="204">
        <f t="shared" si="2"/>
        <v>3.0399958834736687</v>
      </c>
      <c r="E23" s="204">
        <f t="shared" si="3"/>
        <v>1.6478283053766218</v>
      </c>
      <c r="F23" s="204">
        <f t="shared" si="4"/>
        <v>0.54204951866372975</v>
      </c>
      <c r="G23" s="210">
        <v>107.166</v>
      </c>
      <c r="H23" s="210">
        <v>110.82000716906839</v>
      </c>
      <c r="I23" s="210">
        <f t="shared" si="0"/>
        <v>1.3309239940387481</v>
      </c>
      <c r="J23" s="210">
        <f t="shared" si="1"/>
        <v>2.231156595191683</v>
      </c>
      <c r="K23" s="210">
        <f t="shared" si="5"/>
        <v>0.59651751782326412</v>
      </c>
    </row>
    <row r="24" spans="1:11">
      <c r="A24" s="21">
        <v>2009</v>
      </c>
      <c r="B24" s="204">
        <v>51.268778860857957</v>
      </c>
      <c r="C24" s="204">
        <v>98.386419971062395</v>
      </c>
      <c r="D24" s="204">
        <f t="shared" si="2"/>
        <v>3.0720967290434817</v>
      </c>
      <c r="E24" s="204">
        <f t="shared" si="3"/>
        <v>1.6419695133618255</v>
      </c>
      <c r="F24" s="204">
        <f t="shared" si="4"/>
        <v>0.53447845500394253</v>
      </c>
      <c r="G24" s="210">
        <v>100</v>
      </c>
      <c r="H24" s="210">
        <v>108.32532842647393</v>
      </c>
      <c r="I24" s="210">
        <f t="shared" si="0"/>
        <v>1.2419274714356683</v>
      </c>
      <c r="J24" s="210">
        <f t="shared" si="1"/>
        <v>2.1809308365799502</v>
      </c>
      <c r="K24" s="210">
        <f t="shared" si="5"/>
        <v>0.56944835232978319</v>
      </c>
    </row>
    <row r="25" spans="1:11">
      <c r="A25" s="21">
        <v>2010</v>
      </c>
      <c r="B25" s="204">
        <v>51.734200391898838</v>
      </c>
      <c r="C25" s="204">
        <v>100</v>
      </c>
      <c r="D25" s="204">
        <f t="shared" si="2"/>
        <v>3.0999854362626955</v>
      </c>
      <c r="E25" s="204">
        <f t="shared" si="3"/>
        <v>1.6688985266917575</v>
      </c>
      <c r="F25" s="204">
        <f t="shared" si="4"/>
        <v>0.53835689263874775</v>
      </c>
      <c r="G25" s="210">
        <v>105.087</v>
      </c>
      <c r="H25" s="210">
        <v>109.47285650105407</v>
      </c>
      <c r="I25" s="210">
        <f t="shared" si="0"/>
        <v>1.3051043219076006</v>
      </c>
      <c r="J25" s="210">
        <f t="shared" si="1"/>
        <v>2.2040341993857386</v>
      </c>
      <c r="K25" s="210">
        <f t="shared" si="5"/>
        <v>0.59214340787966513</v>
      </c>
    </row>
    <row r="26" spans="1:11">
      <c r="A26" s="21">
        <v>2011</v>
      </c>
      <c r="B26" s="204">
        <v>54.387608091371156</v>
      </c>
      <c r="C26" s="204">
        <v>103.156841568622</v>
      </c>
      <c r="D26" s="204">
        <f t="shared" si="2"/>
        <v>3.2589813260710079</v>
      </c>
      <c r="E26" s="204">
        <f t="shared" si="3"/>
        <v>1.7215830091204831</v>
      </c>
      <c r="F26" s="204">
        <f t="shared" si="4"/>
        <v>0.52825801588621091</v>
      </c>
      <c r="G26" s="210">
        <v>114.107</v>
      </c>
      <c r="H26" s="210">
        <v>114.29341941586408</v>
      </c>
      <c r="I26" s="210">
        <f t="shared" si="0"/>
        <v>1.4171261798310979</v>
      </c>
      <c r="J26" s="210">
        <f t="shared" si="1"/>
        <v>2.301087349035027</v>
      </c>
      <c r="K26" s="210">
        <f t="shared" si="5"/>
        <v>0.61585066747917117</v>
      </c>
    </row>
    <row r="27" spans="1:11">
      <c r="A27" s="21">
        <v>2012</v>
      </c>
      <c r="B27" s="204">
        <v>55.328284192865731</v>
      </c>
      <c r="C27" s="204">
        <v>105.291504532868</v>
      </c>
      <c r="D27" s="204">
        <f t="shared" si="2"/>
        <v>3.3153479499442589</v>
      </c>
      <c r="E27" s="204">
        <f t="shared" si="3"/>
        <v>1.7572083678806192</v>
      </c>
      <c r="F27" s="204">
        <f>+E27/D27</f>
        <v>0.53002230668131323</v>
      </c>
      <c r="G27" s="210">
        <v>115.943</v>
      </c>
      <c r="H27" s="210">
        <v>116.42364768780324</v>
      </c>
      <c r="I27" s="210">
        <f t="shared" si="0"/>
        <v>1.4399279682066568</v>
      </c>
      <c r="J27" s="210">
        <f t="shared" si="1"/>
        <v>2.3439755691282618</v>
      </c>
      <c r="K27" s="210">
        <f t="shared" si="5"/>
        <v>0.61431014348932589</v>
      </c>
    </row>
    <row r="28" spans="1:11">
      <c r="A28" s="21">
        <v>2013</v>
      </c>
      <c r="B28" s="204">
        <v>55.747575489895233</v>
      </c>
      <c r="C28" s="204">
        <v>106.83384887486601</v>
      </c>
      <c r="D28" s="204">
        <f t="shared" si="2"/>
        <v>3.3404724692080512</v>
      </c>
      <c r="E28" s="204">
        <f t="shared" si="3"/>
        <v>1.7829485298807375</v>
      </c>
      <c r="F28" s="204">
        <f t="shared" si="4"/>
        <v>0.53374142320156093</v>
      </c>
      <c r="G28" s="210">
        <v>116.437</v>
      </c>
      <c r="H28" s="210">
        <v>117.04737446629252</v>
      </c>
      <c r="I28" s="210">
        <f t="shared" si="0"/>
        <v>1.4460630899155489</v>
      </c>
      <c r="J28" s="210">
        <f t="shared" si="1"/>
        <v>2.3565331582403157</v>
      </c>
      <c r="K28" s="210">
        <f t="shared" si="5"/>
        <v>0.61364003509093912</v>
      </c>
    </row>
    <row r="29" spans="1:11" ht="15" thickBot="1">
      <c r="A29" s="5">
        <v>2014</v>
      </c>
      <c r="B29" s="206">
        <v>56.383421018650303</v>
      </c>
      <c r="C29" s="211">
        <v>108.566932118964</v>
      </c>
      <c r="D29" s="206">
        <f t="shared" si="2"/>
        <v>3.3785732200444771</v>
      </c>
      <c r="E29" s="211">
        <f t="shared" si="3"/>
        <v>1.8118719306078308</v>
      </c>
      <c r="F29" s="206">
        <f t="shared" si="4"/>
        <v>0.53628316232968265</v>
      </c>
      <c r="G29" s="5"/>
      <c r="H29" s="212">
        <v>117.68010036978545</v>
      </c>
      <c r="I29" s="5"/>
      <c r="J29" s="212">
        <f t="shared" si="1"/>
        <v>2.3692719281482901</v>
      </c>
      <c r="K29" s="5"/>
    </row>
    <row r="30" spans="1:11" ht="15" thickTop="1">
      <c r="H30" s="209"/>
    </row>
    <row r="31" spans="1:11">
      <c r="H31" s="209"/>
    </row>
  </sheetData>
  <mergeCells count="1">
    <mergeCell ref="A1:J2"/>
  </mergeCells>
  <hyperlinks>
    <hyperlink ref="K1" location="Índice!A1" display="Volver al índice" xr:uid="{F7CD8C94-6C1B-45FF-B8E7-AF48D86CBFE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DAB1-9E96-4303-90FE-F622E43FEF69}">
  <sheetPr>
    <tabColor rgb="FF29C5D1"/>
  </sheetPr>
  <dimension ref="A1:N20"/>
  <sheetViews>
    <sheetView workbookViewId="0">
      <selection sqref="A1:I2"/>
    </sheetView>
  </sheetViews>
  <sheetFormatPr defaultColWidth="10.85546875" defaultRowHeight="14.45"/>
  <cols>
    <col min="1" max="1" width="10.85546875" style="32"/>
    <col min="2" max="4" width="15.5703125" style="29" customWidth="1"/>
    <col min="5" max="12" width="10.85546875" style="29"/>
    <col min="13" max="13" width="9.7109375" style="29" customWidth="1"/>
    <col min="14" max="14" width="13.42578125" style="29" bestFit="1" customWidth="1"/>
    <col min="15" max="16384" width="10.85546875" style="29"/>
  </cols>
  <sheetData>
    <row r="1" spans="1:14" ht="21" customHeight="1">
      <c r="A1" s="226" t="s">
        <v>70</v>
      </c>
      <c r="B1" s="226"/>
      <c r="C1" s="226"/>
      <c r="D1" s="226"/>
      <c r="E1" s="226"/>
      <c r="F1" s="226"/>
      <c r="G1" s="226"/>
      <c r="H1" s="226"/>
      <c r="I1" s="226"/>
      <c r="N1" s="52" t="s">
        <v>61</v>
      </c>
    </row>
    <row r="2" spans="1:14" ht="21" customHeight="1">
      <c r="A2" s="226"/>
      <c r="B2" s="226"/>
      <c r="C2" s="226"/>
      <c r="D2" s="226"/>
      <c r="E2" s="226"/>
      <c r="F2" s="226"/>
      <c r="G2" s="226"/>
      <c r="H2" s="226"/>
      <c r="I2" s="226"/>
      <c r="N2" s="60"/>
    </row>
    <row r="3" spans="1:14" ht="15.75" customHeight="1" thickBot="1">
      <c r="A3" s="17" t="s">
        <v>71</v>
      </c>
      <c r="B3" s="14"/>
      <c r="C3" s="14"/>
      <c r="D3" s="14"/>
      <c r="E3" s="14"/>
      <c r="F3" s="14"/>
    </row>
    <row r="4" spans="1:14" ht="15" thickTop="1">
      <c r="A4" s="30" t="s">
        <v>63</v>
      </c>
      <c r="B4" s="31" t="s">
        <v>65</v>
      </c>
      <c r="C4" s="31" t="s">
        <v>69</v>
      </c>
      <c r="D4" s="30" t="s">
        <v>64</v>
      </c>
    </row>
    <row r="5" spans="1:14">
      <c r="A5" s="32">
        <v>2000</v>
      </c>
      <c r="B5" s="4">
        <v>4</v>
      </c>
      <c r="C5" s="4">
        <v>9.5257221276138893</v>
      </c>
      <c r="D5" s="33">
        <v>6.3922780125462735</v>
      </c>
    </row>
    <row r="6" spans="1:14" ht="14.45" customHeight="1">
      <c r="A6" s="32">
        <v>2001</v>
      </c>
      <c r="B6" s="4">
        <v>4.6999998092651403</v>
      </c>
      <c r="C6" s="4">
        <v>8.4415888824431491</v>
      </c>
      <c r="D6" s="33">
        <v>6.345050221505538</v>
      </c>
      <c r="G6" s="16"/>
    </row>
    <row r="7" spans="1:14">
      <c r="A7" s="32">
        <v>2002</v>
      </c>
      <c r="B7" s="4">
        <v>5.8000001907348597</v>
      </c>
      <c r="C7" s="4">
        <v>8.7023691024752452</v>
      </c>
      <c r="D7" s="33">
        <v>6.5366856028839448</v>
      </c>
    </row>
    <row r="8" spans="1:14">
      <c r="A8" s="32">
        <v>2003</v>
      </c>
      <c r="B8" s="4">
        <v>6</v>
      </c>
      <c r="C8" s="4">
        <v>9.0483081307034627</v>
      </c>
      <c r="D8" s="33">
        <v>6.5207836386056259</v>
      </c>
    </row>
    <row r="9" spans="1:14">
      <c r="A9" s="32">
        <v>2004</v>
      </c>
      <c r="B9" s="4">
        <v>5.5</v>
      </c>
      <c r="C9" s="4">
        <v>9.3370364359346869</v>
      </c>
      <c r="D9" s="33">
        <v>6.3677017249965946</v>
      </c>
    </row>
    <row r="10" spans="1:14">
      <c r="A10" s="32">
        <v>2005</v>
      </c>
      <c r="B10" s="4">
        <v>5.0999999046325701</v>
      </c>
      <c r="C10" s="4">
        <v>9.0366022556105818</v>
      </c>
      <c r="D10" s="33">
        <v>6.2214853725581198</v>
      </c>
    </row>
    <row r="11" spans="1:14">
      <c r="A11" s="32">
        <v>2006</v>
      </c>
      <c r="B11" s="4">
        <v>4.5999999046325701</v>
      </c>
      <c r="C11" s="4">
        <v>8.3362088641798842</v>
      </c>
      <c r="D11" s="33">
        <v>5.9383053296392125</v>
      </c>
    </row>
    <row r="12" spans="1:14">
      <c r="A12" s="32">
        <v>2007</v>
      </c>
      <c r="B12" s="4">
        <v>4.5999999046325701</v>
      </c>
      <c r="C12" s="4">
        <v>7.4448363836823095</v>
      </c>
      <c r="D12" s="33">
        <v>5.5338820437431515</v>
      </c>
    </row>
    <row r="13" spans="1:14">
      <c r="A13" s="32">
        <v>2008</v>
      </c>
      <c r="B13" s="4">
        <v>5.8000001907348597</v>
      </c>
      <c r="C13" s="4">
        <v>7.5033031807492883</v>
      </c>
      <c r="D13" s="33">
        <v>5.6785103246111461</v>
      </c>
    </row>
    <row r="14" spans="1:14">
      <c r="A14" s="32">
        <v>2009</v>
      </c>
      <c r="B14" s="4">
        <v>9.3000001907348597</v>
      </c>
      <c r="C14" s="4">
        <v>9.5484820868354774</v>
      </c>
      <c r="D14" s="33">
        <v>6.2171664180176949</v>
      </c>
    </row>
    <row r="15" spans="1:14">
      <c r="A15" s="32">
        <v>2010</v>
      </c>
      <c r="B15" s="4">
        <v>9.6000003814697301</v>
      </c>
      <c r="C15" s="4">
        <v>10.112162676474373</v>
      </c>
      <c r="D15" s="33">
        <v>6.0810034343752619</v>
      </c>
    </row>
    <row r="16" spans="1:14">
      <c r="A16" s="32">
        <v>2011</v>
      </c>
      <c r="B16" s="4">
        <v>8.8999996185302699</v>
      </c>
      <c r="C16" s="4">
        <v>10.18254279906145</v>
      </c>
      <c r="D16" s="33">
        <v>6.0184995215227861</v>
      </c>
    </row>
    <row r="17" spans="1:4">
      <c r="A17" s="32">
        <v>2012</v>
      </c>
      <c r="B17" s="4">
        <v>8.1000003814697301</v>
      </c>
      <c r="C17" s="4">
        <v>11.352853052586138</v>
      </c>
      <c r="D17" s="33">
        <v>5.9531037901599477</v>
      </c>
    </row>
    <row r="18" spans="1:4">
      <c r="A18" s="32">
        <v>2013</v>
      </c>
      <c r="B18" s="4">
        <v>7.4000000953674299</v>
      </c>
      <c r="C18" s="4">
        <v>11.993704182401485</v>
      </c>
      <c r="D18" s="33">
        <v>5.9297168502435049</v>
      </c>
    </row>
    <row r="19" spans="1:4" ht="15" thickBot="1">
      <c r="A19" s="34">
        <v>2014</v>
      </c>
      <c r="B19" s="35">
        <v>6.1999998092651403</v>
      </c>
      <c r="C19" s="35">
        <v>11.593390294961747</v>
      </c>
      <c r="D19" s="36">
        <v>5.7646496774721996</v>
      </c>
    </row>
    <row r="20" spans="1:4" ht="15" thickTop="1">
      <c r="A20" s="28" t="s">
        <v>66</v>
      </c>
    </row>
  </sheetData>
  <mergeCells count="1">
    <mergeCell ref="A1:I2"/>
  </mergeCells>
  <hyperlinks>
    <hyperlink ref="N1" location="Índice!A1" display="Volver al índice" xr:uid="{7877BB1A-CF37-4F67-B205-1B3D75DEF0BD}"/>
  </hyperlink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F55F-33AB-4E82-A875-BFE03B8FCCB1}">
  <dimension ref="N1"/>
  <sheetViews>
    <sheetView workbookViewId="0">
      <selection activeCell="N1" sqref="N1"/>
    </sheetView>
  </sheetViews>
  <sheetFormatPr defaultColWidth="11.42578125" defaultRowHeight="14.45"/>
  <cols>
    <col min="14" max="14" width="13.42578125" bestFit="1" customWidth="1"/>
  </cols>
  <sheetData>
    <row r="1" spans="14:14">
      <c r="N1" s="219" t="s">
        <v>61</v>
      </c>
    </row>
  </sheetData>
  <hyperlinks>
    <hyperlink ref="N1" location="Índice!A1" display="Volver al índice" xr:uid="{074F0FE1-0095-4E16-9ACB-F6EC502FD8F3}"/>
  </hyperlink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30038-4320-42D9-8002-219982941B95}">
  <sheetPr>
    <tabColor rgb="FF29C5D1"/>
  </sheetPr>
  <dimension ref="A1:AF32"/>
  <sheetViews>
    <sheetView workbookViewId="0"/>
  </sheetViews>
  <sheetFormatPr defaultColWidth="11.42578125" defaultRowHeight="14.45"/>
  <cols>
    <col min="1" max="1" width="11.42578125" style="1"/>
    <col min="2" max="16" width="15.5703125" customWidth="1"/>
    <col min="17" max="17" width="18.28515625" bestFit="1" customWidth="1"/>
    <col min="18" max="22" width="15.5703125" customWidth="1"/>
    <col min="23" max="23" width="15.7109375" bestFit="1" customWidth="1"/>
    <col min="24" max="24" width="17.28515625" bestFit="1" customWidth="1"/>
    <col min="25" max="32" width="15.5703125" customWidth="1"/>
  </cols>
  <sheetData>
    <row r="1" spans="1:32" ht="21">
      <c r="A1" s="58" t="s">
        <v>386</v>
      </c>
      <c r="B1" s="167"/>
      <c r="C1" s="58"/>
      <c r="D1" s="167"/>
      <c r="E1" s="58"/>
      <c r="F1" s="167"/>
      <c r="G1" s="58"/>
      <c r="H1" s="167"/>
      <c r="I1" s="58"/>
      <c r="J1" s="167"/>
      <c r="K1" s="219" t="s">
        <v>61</v>
      </c>
      <c r="L1" s="167"/>
      <c r="M1" s="58"/>
      <c r="N1" s="167"/>
      <c r="O1" s="58"/>
      <c r="P1" s="167"/>
      <c r="Q1" s="58"/>
      <c r="R1" s="167"/>
      <c r="S1" s="58"/>
      <c r="T1" s="167"/>
      <c r="U1" s="58"/>
      <c r="V1" s="167"/>
      <c r="W1" s="58"/>
      <c r="X1" s="167"/>
      <c r="Y1" s="58"/>
      <c r="Z1" s="167"/>
      <c r="AA1" s="58"/>
      <c r="AB1" s="167"/>
      <c r="AC1" s="58"/>
      <c r="AD1" s="167"/>
      <c r="AE1" s="58"/>
      <c r="AF1" s="167"/>
    </row>
    <row r="2" spans="1:32" ht="15.95" thickBot="1">
      <c r="A2" s="208" t="s">
        <v>387</v>
      </c>
      <c r="B2" s="207"/>
      <c r="C2" s="208"/>
      <c r="D2" s="207"/>
      <c r="E2" s="208"/>
      <c r="F2" s="207"/>
      <c r="G2" s="208"/>
      <c r="H2" s="207"/>
      <c r="I2" s="208"/>
      <c r="J2" s="207"/>
      <c r="K2" s="208"/>
      <c r="L2" s="207"/>
      <c r="M2" s="208"/>
      <c r="N2" s="207"/>
      <c r="O2" s="208"/>
      <c r="P2" s="207"/>
      <c r="Q2" s="208"/>
      <c r="R2" s="207"/>
      <c r="S2" s="208"/>
      <c r="T2" s="207"/>
      <c r="U2" s="208"/>
      <c r="V2" s="207"/>
      <c r="W2" s="208"/>
      <c r="X2" s="207"/>
      <c r="Y2" s="208"/>
      <c r="Z2" s="207"/>
      <c r="AA2" s="208"/>
      <c r="AB2" s="207"/>
      <c r="AC2" s="208"/>
      <c r="AD2" s="207"/>
      <c r="AE2" s="208"/>
      <c r="AF2" s="207"/>
    </row>
    <row r="3" spans="1:32" ht="58.5" thickTop="1">
      <c r="A3" s="31" t="s">
        <v>63</v>
      </c>
      <c r="B3" s="31" t="s">
        <v>388</v>
      </c>
      <c r="C3" s="31" t="s">
        <v>389</v>
      </c>
      <c r="D3" s="31" t="s">
        <v>390</v>
      </c>
      <c r="E3" s="31" t="s">
        <v>391</v>
      </c>
      <c r="F3" s="31" t="s">
        <v>392</v>
      </c>
      <c r="G3" s="31" t="s">
        <v>393</v>
      </c>
      <c r="H3" s="31" t="s">
        <v>394</v>
      </c>
      <c r="I3" s="31" t="s">
        <v>395</v>
      </c>
      <c r="J3" s="31" t="s">
        <v>396</v>
      </c>
      <c r="K3" s="31" t="s">
        <v>397</v>
      </c>
      <c r="L3" s="31" t="s">
        <v>398</v>
      </c>
      <c r="M3" s="31" t="s">
        <v>399</v>
      </c>
      <c r="N3" s="31" t="s">
        <v>400</v>
      </c>
      <c r="O3" s="31" t="s">
        <v>401</v>
      </c>
      <c r="P3" s="31" t="s">
        <v>402</v>
      </c>
      <c r="Q3" s="31" t="s">
        <v>403</v>
      </c>
      <c r="R3" s="31" t="s">
        <v>404</v>
      </c>
      <c r="S3" s="31" t="s">
        <v>405</v>
      </c>
      <c r="T3" s="31" t="s">
        <v>406</v>
      </c>
      <c r="U3" s="31" t="s">
        <v>407</v>
      </c>
      <c r="V3" s="31" t="s">
        <v>408</v>
      </c>
      <c r="W3" s="31" t="s">
        <v>409</v>
      </c>
      <c r="X3" s="31" t="s">
        <v>410</v>
      </c>
      <c r="Y3" s="31" t="s">
        <v>411</v>
      </c>
      <c r="Z3" s="31" t="s">
        <v>412</v>
      </c>
      <c r="AA3" s="31" t="s">
        <v>413</v>
      </c>
      <c r="AB3" s="31" t="s">
        <v>414</v>
      </c>
      <c r="AC3" s="31" t="s">
        <v>415</v>
      </c>
      <c r="AD3" s="31" t="s">
        <v>416</v>
      </c>
      <c r="AE3" s="31" t="s">
        <v>417</v>
      </c>
      <c r="AF3" s="31" t="s">
        <v>418</v>
      </c>
    </row>
    <row r="4" spans="1:32">
      <c r="A4" s="21">
        <v>1987</v>
      </c>
      <c r="B4" s="204">
        <v>66.114000000000004</v>
      </c>
      <c r="C4" s="204">
        <v>147.30000000000001</v>
      </c>
      <c r="D4" s="204">
        <f>+B4/C4</f>
        <v>0.44883910386965375</v>
      </c>
      <c r="E4" s="204">
        <v>52.142688443997102</v>
      </c>
      <c r="F4" s="204">
        <v>71.617999999999995</v>
      </c>
      <c r="G4" s="204">
        <f t="shared" ref="G4:G31" si="0">+F4/C4</f>
        <v>0.48620502376103186</v>
      </c>
      <c r="H4" s="204">
        <f t="shared" ref="H4:H31" si="1">+B4/B$7</f>
        <v>0.87732055892461425</v>
      </c>
      <c r="I4" s="204">
        <f t="shared" ref="I4:I31" si="2">+C4/C$7</f>
        <v>0.99179229593520024</v>
      </c>
      <c r="J4" s="204">
        <f t="shared" ref="J4:J31" si="3">+D4/D$7</f>
        <v>0.88458093748082001</v>
      </c>
      <c r="K4" s="204">
        <f t="shared" ref="K4:K31" si="4">+E4/E$7</f>
        <v>0.87020855921934093</v>
      </c>
      <c r="L4" s="204">
        <f t="shared" ref="L4:L31" si="5">+J4/K4</f>
        <v>1.016516015740379</v>
      </c>
      <c r="M4" s="204">
        <f t="shared" ref="M4:M31" si="6">+F4/$F$7</f>
        <v>0.94724033488962656</v>
      </c>
      <c r="N4" s="204">
        <f>+M4/I4</f>
        <v>0.95507934349947343</v>
      </c>
      <c r="O4" s="204">
        <f>+L4/N4</f>
        <v>1.0643262496033026</v>
      </c>
      <c r="P4" s="204">
        <v>20456258</v>
      </c>
      <c r="Q4" s="204">
        <f>+P4*1000000</f>
        <v>20456258000000</v>
      </c>
      <c r="R4" s="204"/>
      <c r="S4" s="204">
        <f t="shared" ref="S4:S31" si="7">+P4/$P$7</f>
        <v>0.9367531106945578</v>
      </c>
      <c r="T4" s="204">
        <f>+(H4/K4)</f>
        <v>1.0081727531060525</v>
      </c>
      <c r="U4" s="204">
        <f>+S4/T4</f>
        <v>0.92915932096809817</v>
      </c>
      <c r="V4" s="204">
        <v>567.99199999999996</v>
      </c>
      <c r="W4" s="204">
        <f>+V4*1000000000</f>
        <v>567992000000</v>
      </c>
      <c r="X4" s="204">
        <f t="shared" ref="X4:X31" si="8">+W4/(K4/$K$22)</f>
        <v>975585790090.88208</v>
      </c>
      <c r="Y4" s="204">
        <f t="shared" ref="Y4:Y31" si="9">+Q4/X4</f>
        <v>20.96817953661909</v>
      </c>
      <c r="Z4" s="204">
        <f>+Y4+1</f>
        <v>21.96817953661909</v>
      </c>
      <c r="AA4" s="204">
        <f t="shared" ref="AA4:AA31" si="10">+Z4/$Z$7</f>
        <v>0.93217668339690041</v>
      </c>
      <c r="AB4" s="204">
        <f t="shared" ref="AB4:AB31" si="11">+AA4*O4</f>
        <v>0.99214011340746822</v>
      </c>
      <c r="AC4" s="204">
        <v>1.1153148371552499</v>
      </c>
      <c r="AD4" s="204">
        <f>+AB4/AC4</f>
        <v>0.88956057998658544</v>
      </c>
      <c r="AE4" s="204">
        <v>1.94109932104595</v>
      </c>
      <c r="AF4" s="204">
        <f t="shared" ref="AF4:AF30" si="12">+O4/AE4</f>
        <v>0.5483110720113985</v>
      </c>
    </row>
    <row r="5" spans="1:32">
      <c r="A5" s="21">
        <v>1988</v>
      </c>
      <c r="B5" s="204">
        <v>70.762</v>
      </c>
      <c r="C5" s="204">
        <v>149.91</v>
      </c>
      <c r="D5" s="204">
        <f t="shared" ref="D5:D31" si="13">+B5/C5</f>
        <v>0.47202988459742512</v>
      </c>
      <c r="E5" s="204">
        <v>54.2331348364673</v>
      </c>
      <c r="F5" s="204">
        <v>74.501000000000005</v>
      </c>
      <c r="G5" s="204">
        <f t="shared" si="0"/>
        <v>0.49697151624307923</v>
      </c>
      <c r="H5" s="204">
        <f t="shared" si="1"/>
        <v>0.93899865974866981</v>
      </c>
      <c r="I5" s="204">
        <f t="shared" si="2"/>
        <v>1.0093658050485121</v>
      </c>
      <c r="J5" s="204">
        <f t="shared" si="3"/>
        <v>0.9302857844520892</v>
      </c>
      <c r="K5" s="204">
        <f t="shared" si="4"/>
        <v>0.90509598826455706</v>
      </c>
      <c r="L5" s="204">
        <f t="shared" si="5"/>
        <v>1.0278310770505472</v>
      </c>
      <c r="M5" s="204">
        <f t="shared" si="6"/>
        <v>0.98537172484029267</v>
      </c>
      <c r="N5" s="204">
        <f t="shared" ref="N5:N31" si="14">+M5/I5</f>
        <v>0.97622855847879031</v>
      </c>
      <c r="O5" s="204">
        <f t="shared" ref="O5:O31" si="15">+L5/N5</f>
        <v>1.0528590544945402</v>
      </c>
      <c r="P5" s="204">
        <v>21060236</v>
      </c>
      <c r="Q5" s="204">
        <f t="shared" ref="Q5:Q31" si="16">+P5*1000000</f>
        <v>21060236000000</v>
      </c>
      <c r="R5" s="204">
        <f>(P5/P4)-1</f>
        <v>2.9525341340532529E-2</v>
      </c>
      <c r="S5" s="204">
        <f t="shared" si="7"/>
        <v>0.96441106603962024</v>
      </c>
      <c r="T5" s="204">
        <f t="shared" ref="T5:T31" si="17">+(H5/K5)</f>
        <v>1.0374575425410051</v>
      </c>
      <c r="U5" s="204">
        <f t="shared" ref="U5:U31" si="18">+S5/T5</f>
        <v>0.92959087624687275</v>
      </c>
      <c r="V5" s="204">
        <v>607.928</v>
      </c>
      <c r="W5" s="204">
        <f t="shared" ref="W5:W31" si="19">+V5*1000000000</f>
        <v>607928000000</v>
      </c>
      <c r="X5" s="204">
        <f t="shared" si="8"/>
        <v>1003931553801.7091</v>
      </c>
      <c r="Y5" s="204">
        <f t="shared" si="9"/>
        <v>20.977760804756713</v>
      </c>
      <c r="Z5" s="204">
        <f t="shared" ref="Z5:Z31" si="20">+Y5+1</f>
        <v>21.977760804756713</v>
      </c>
      <c r="AA5" s="204">
        <f t="shared" si="10"/>
        <v>0.932583245749524</v>
      </c>
      <c r="AB5" s="204">
        <f t="shared" si="11"/>
        <v>0.98187871435729324</v>
      </c>
      <c r="AC5" s="204">
        <v>1.0854222721367912</v>
      </c>
      <c r="AD5" s="204">
        <f t="shared" ref="AD5:AD31" si="21">+AB5/AC5</f>
        <v>0.90460527627127152</v>
      </c>
      <c r="AE5" s="204">
        <v>1.724099919365462</v>
      </c>
      <c r="AF5" s="204">
        <f t="shared" si="12"/>
        <v>0.61067171494447636</v>
      </c>
    </row>
    <row r="6" spans="1:32">
      <c r="A6" s="21">
        <v>1989</v>
      </c>
      <c r="B6" s="204">
        <v>73.611999999999995</v>
      </c>
      <c r="C6" s="204">
        <v>150.75299999999999</v>
      </c>
      <c r="D6" s="204">
        <f t="shared" si="13"/>
        <v>0.4882954236399939</v>
      </c>
      <c r="E6" s="204">
        <v>56.850969898336402</v>
      </c>
      <c r="F6" s="204">
        <v>75.248000000000005</v>
      </c>
      <c r="G6" s="204">
        <f t="shared" si="0"/>
        <v>0.49914761231948956</v>
      </c>
      <c r="H6" s="204">
        <f t="shared" si="1"/>
        <v>0.97681763293037327</v>
      </c>
      <c r="I6" s="204">
        <f t="shared" si="2"/>
        <v>1.0150418464977544</v>
      </c>
      <c r="J6" s="204">
        <f t="shared" si="3"/>
        <v>0.96234222884576848</v>
      </c>
      <c r="K6" s="204">
        <f t="shared" si="4"/>
        <v>0.94878499904331082</v>
      </c>
      <c r="L6" s="204">
        <f t="shared" si="5"/>
        <v>1.0142890431616518</v>
      </c>
      <c r="M6" s="204">
        <f t="shared" si="6"/>
        <v>0.99525176240295221</v>
      </c>
      <c r="N6" s="204">
        <f t="shared" si="14"/>
        <v>0.98050318401838821</v>
      </c>
      <c r="O6" s="204">
        <f t="shared" si="15"/>
        <v>1.0344576740738356</v>
      </c>
      <c r="P6" s="204">
        <v>21547170</v>
      </c>
      <c r="Q6" s="204">
        <f t="shared" si="16"/>
        <v>21547170000000</v>
      </c>
      <c r="R6" s="204">
        <f t="shared" ref="R6:R31" si="22">(P6/P5)-1</f>
        <v>2.3121013458728523E-2</v>
      </c>
      <c r="S6" s="204">
        <f t="shared" si="7"/>
        <v>0.98670922727726906</v>
      </c>
      <c r="T6" s="204">
        <f t="shared" si="17"/>
        <v>1.0295458232532435</v>
      </c>
      <c r="U6" s="204">
        <f t="shared" si="18"/>
        <v>0.95839272521099073</v>
      </c>
      <c r="V6" s="204">
        <v>632.41499999999996</v>
      </c>
      <c r="W6" s="204">
        <f t="shared" si="19"/>
        <v>632415000000</v>
      </c>
      <c r="X6" s="204">
        <f t="shared" si="8"/>
        <v>996278940911.53357</v>
      </c>
      <c r="Y6" s="204">
        <f t="shared" si="9"/>
        <v>21.627647755241792</v>
      </c>
      <c r="Z6" s="204">
        <f t="shared" si="20"/>
        <v>22.627647755241792</v>
      </c>
      <c r="AA6" s="204">
        <f t="shared" si="10"/>
        <v>0.9601599259690331</v>
      </c>
      <c r="AB6" s="204">
        <f t="shared" si="11"/>
        <v>0.99324480375683211</v>
      </c>
      <c r="AC6" s="204">
        <v>1.0629092228608905</v>
      </c>
      <c r="AD6" s="204">
        <f t="shared" si="21"/>
        <v>0.93445873118256328</v>
      </c>
      <c r="AE6" s="204">
        <v>1.4174425054776409</v>
      </c>
      <c r="AF6" s="204">
        <f t="shared" si="12"/>
        <v>0.72980573820540995</v>
      </c>
    </row>
    <row r="7" spans="1:32">
      <c r="A7" s="21">
        <v>1990</v>
      </c>
      <c r="B7" s="204">
        <v>75.358999999999995</v>
      </c>
      <c r="C7" s="204">
        <v>148.51900000000001</v>
      </c>
      <c r="D7" s="204">
        <f t="shared" si="13"/>
        <v>0.50740309320692967</v>
      </c>
      <c r="E7" s="204">
        <v>59.9197604891108</v>
      </c>
      <c r="F7" s="204">
        <v>75.606999999999999</v>
      </c>
      <c r="G7" s="204">
        <f t="shared" si="0"/>
        <v>0.50907291322995707</v>
      </c>
      <c r="H7" s="204">
        <f t="shared" si="1"/>
        <v>1</v>
      </c>
      <c r="I7" s="204">
        <f t="shared" si="2"/>
        <v>1</v>
      </c>
      <c r="J7" s="204">
        <f t="shared" si="3"/>
        <v>1</v>
      </c>
      <c r="K7" s="204">
        <f t="shared" si="4"/>
        <v>1</v>
      </c>
      <c r="L7" s="204">
        <f t="shared" si="5"/>
        <v>1</v>
      </c>
      <c r="M7" s="204">
        <f t="shared" si="6"/>
        <v>1</v>
      </c>
      <c r="N7" s="204">
        <f t="shared" si="14"/>
        <v>1</v>
      </c>
      <c r="O7" s="204">
        <f t="shared" si="15"/>
        <v>1</v>
      </c>
      <c r="P7" s="204">
        <v>21837406</v>
      </c>
      <c r="Q7" s="204">
        <f t="shared" si="16"/>
        <v>21837406000000</v>
      </c>
      <c r="R7" s="204">
        <f t="shared" si="22"/>
        <v>1.3469796729686623E-2</v>
      </c>
      <c r="S7" s="204">
        <f t="shared" si="7"/>
        <v>1</v>
      </c>
      <c r="T7" s="204">
        <f t="shared" si="17"/>
        <v>1</v>
      </c>
      <c r="U7" s="204">
        <f t="shared" si="18"/>
        <v>1</v>
      </c>
      <c r="V7" s="204">
        <v>647.42499999999995</v>
      </c>
      <c r="W7" s="204">
        <f t="shared" si="19"/>
        <v>647425000000</v>
      </c>
      <c r="X7" s="204">
        <f t="shared" si="8"/>
        <v>967689576822.50439</v>
      </c>
      <c r="Y7" s="204">
        <f t="shared" si="9"/>
        <v>22.5665404723125</v>
      </c>
      <c r="Z7" s="204">
        <f t="shared" si="20"/>
        <v>23.5665404723125</v>
      </c>
      <c r="AA7" s="204">
        <f t="shared" si="10"/>
        <v>1</v>
      </c>
      <c r="AB7" s="204">
        <f t="shared" si="11"/>
        <v>1</v>
      </c>
      <c r="AC7" s="204">
        <v>1</v>
      </c>
      <c r="AD7" s="204">
        <f t="shared" si="21"/>
        <v>1</v>
      </c>
      <c r="AE7" s="204">
        <v>1</v>
      </c>
      <c r="AF7" s="204">
        <f t="shared" si="12"/>
        <v>1</v>
      </c>
    </row>
    <row r="8" spans="1:32">
      <c r="A8" s="21">
        <v>1991</v>
      </c>
      <c r="B8" s="204">
        <v>76.158000000000001</v>
      </c>
      <c r="C8" s="204">
        <v>143.31399999999999</v>
      </c>
      <c r="D8" s="204">
        <f t="shared" si="13"/>
        <v>0.53140656181531465</v>
      </c>
      <c r="E8" s="204">
        <v>62.457340753462802</v>
      </c>
      <c r="F8" s="204">
        <v>74.340999999999994</v>
      </c>
      <c r="G8" s="204">
        <f t="shared" si="0"/>
        <v>0.51872810751217602</v>
      </c>
      <c r="H8" s="204">
        <f t="shared" si="1"/>
        <v>1.0106025823060285</v>
      </c>
      <c r="I8" s="204">
        <f t="shared" si="2"/>
        <v>0.96495397895218782</v>
      </c>
      <c r="J8" s="204">
        <f t="shared" si="3"/>
        <v>1.0473065082372208</v>
      </c>
      <c r="K8" s="204">
        <f t="shared" si="4"/>
        <v>1.0423496396453913</v>
      </c>
      <c r="L8" s="204">
        <f t="shared" si="5"/>
        <v>1.0047554759010766</v>
      </c>
      <c r="M8" s="204">
        <f t="shared" si="6"/>
        <v>0.98325551866890626</v>
      </c>
      <c r="N8" s="204">
        <f t="shared" si="14"/>
        <v>1.0189662306347413</v>
      </c>
      <c r="O8" s="204">
        <f t="shared" si="15"/>
        <v>0.98605375300336251</v>
      </c>
      <c r="P8" s="204">
        <v>21843796</v>
      </c>
      <c r="Q8" s="204">
        <f t="shared" si="16"/>
        <v>21843796000000</v>
      </c>
      <c r="R8" s="204">
        <f t="shared" si="22"/>
        <v>2.9261717257078601E-4</v>
      </c>
      <c r="S8" s="204">
        <f t="shared" si="7"/>
        <v>1.0002926171725708</v>
      </c>
      <c r="T8" s="204">
        <f t="shared" si="17"/>
        <v>0.96954279434474289</v>
      </c>
      <c r="U8" s="204">
        <f t="shared" si="18"/>
        <v>1.0317157973915014</v>
      </c>
      <c r="V8" s="204">
        <v>654.28700000000003</v>
      </c>
      <c r="W8" s="204">
        <f t="shared" si="19"/>
        <v>654287000000</v>
      </c>
      <c r="X8" s="204">
        <f t="shared" si="8"/>
        <v>938213048093.98291</v>
      </c>
      <c r="Y8" s="204">
        <f t="shared" si="9"/>
        <v>23.282340875962596</v>
      </c>
      <c r="Z8" s="204">
        <f t="shared" si="20"/>
        <v>24.282340875962596</v>
      </c>
      <c r="AA8" s="204">
        <f t="shared" si="10"/>
        <v>1.0303735885413927</v>
      </c>
      <c r="AB8" s="204">
        <f t="shared" si="11"/>
        <v>1.0160037439767826</v>
      </c>
      <c r="AC8" s="204">
        <v>0.96240119130372492</v>
      </c>
      <c r="AD8" s="204">
        <f t="shared" si="21"/>
        <v>1.0556966815475826</v>
      </c>
      <c r="AE8" s="204">
        <v>0.93896235319836596</v>
      </c>
      <c r="AF8" s="204">
        <f t="shared" si="12"/>
        <v>1.0501525962618099</v>
      </c>
    </row>
    <row r="9" spans="1:32">
      <c r="A9" s="21">
        <v>1992</v>
      </c>
      <c r="B9" s="204">
        <v>79.700999999999993</v>
      </c>
      <c r="C9" s="204">
        <v>140.9</v>
      </c>
      <c r="D9" s="204">
        <f t="shared" si="13"/>
        <v>0.56565649396735262</v>
      </c>
      <c r="E9" s="204">
        <v>64.349060980652595</v>
      </c>
      <c r="F9" s="204">
        <v>78.097999999999999</v>
      </c>
      <c r="G9" s="204">
        <f t="shared" si="0"/>
        <v>0.55427963094393184</v>
      </c>
      <c r="H9" s="204">
        <f t="shared" si="1"/>
        <v>1.0576175373877041</v>
      </c>
      <c r="I9" s="204">
        <f t="shared" si="2"/>
        <v>0.94870016630868781</v>
      </c>
      <c r="J9" s="204">
        <f t="shared" si="3"/>
        <v>1.1148069484406276</v>
      </c>
      <c r="K9" s="204">
        <f t="shared" si="4"/>
        <v>1.0739205306460917</v>
      </c>
      <c r="L9" s="204">
        <f t="shared" si="5"/>
        <v>1.0380721074118378</v>
      </c>
      <c r="M9" s="204">
        <f t="shared" si="6"/>
        <v>1.0329466848307696</v>
      </c>
      <c r="N9" s="204">
        <f t="shared" si="14"/>
        <v>1.0888020488600501</v>
      </c>
      <c r="O9" s="204">
        <f t="shared" si="15"/>
        <v>0.9534075624661752</v>
      </c>
      <c r="P9" s="204">
        <v>21878276</v>
      </c>
      <c r="Q9" s="204">
        <f t="shared" si="16"/>
        <v>21878276000000</v>
      </c>
      <c r="R9" s="204">
        <f t="shared" si="22"/>
        <v>1.578480223858536E-3</v>
      </c>
      <c r="S9" s="204">
        <f t="shared" si="7"/>
        <v>1.0018715592868495</v>
      </c>
      <c r="T9" s="204">
        <f t="shared" si="17"/>
        <v>0.98481918094202059</v>
      </c>
      <c r="U9" s="204">
        <f t="shared" si="18"/>
        <v>1.017315237837384</v>
      </c>
      <c r="V9" s="204">
        <v>684.721</v>
      </c>
      <c r="W9" s="204">
        <f t="shared" si="19"/>
        <v>684721000000</v>
      </c>
      <c r="X9" s="204">
        <f t="shared" si="8"/>
        <v>952989466385.5553</v>
      </c>
      <c r="Y9" s="204">
        <f t="shared" si="9"/>
        <v>22.957521328098927</v>
      </c>
      <c r="Z9" s="204">
        <f t="shared" si="20"/>
        <v>23.957521328098927</v>
      </c>
      <c r="AA9" s="204">
        <f t="shared" si="10"/>
        <v>1.016590507047302</v>
      </c>
      <c r="AB9" s="204">
        <f t="shared" si="11"/>
        <v>0.96922507735022134</v>
      </c>
      <c r="AC9" s="204">
        <v>0.90269587920328132</v>
      </c>
      <c r="AD9" s="204">
        <f t="shared" si="21"/>
        <v>1.0737005670233686</v>
      </c>
      <c r="AE9" s="204">
        <v>0.91669503903500837</v>
      </c>
      <c r="AF9" s="204">
        <f t="shared" si="12"/>
        <v>1.0400487859842829</v>
      </c>
    </row>
    <row r="10" spans="1:32">
      <c r="A10" s="21">
        <v>1993</v>
      </c>
      <c r="B10" s="204">
        <v>81.826999999999998</v>
      </c>
      <c r="C10" s="204">
        <v>141.03899999999999</v>
      </c>
      <c r="D10" s="204">
        <f t="shared" si="13"/>
        <v>0.58017285998908108</v>
      </c>
      <c r="E10" s="204">
        <v>66.248424521891494</v>
      </c>
      <c r="F10" s="204">
        <v>80.971999999999994</v>
      </c>
      <c r="G10" s="204">
        <f t="shared" si="0"/>
        <v>0.57411070696757638</v>
      </c>
      <c r="H10" s="204">
        <f t="shared" si="1"/>
        <v>1.08582916439974</v>
      </c>
      <c r="I10" s="204">
        <f t="shared" si="2"/>
        <v>0.94963607349901347</v>
      </c>
      <c r="J10" s="204">
        <f t="shared" si="3"/>
        <v>1.1434160882272635</v>
      </c>
      <c r="K10" s="204">
        <f t="shared" si="4"/>
        <v>1.1056189808023482</v>
      </c>
      <c r="L10" s="204">
        <f t="shared" si="5"/>
        <v>1.0341863771165414</v>
      </c>
      <c r="M10" s="204">
        <f t="shared" si="6"/>
        <v>1.0709590381842951</v>
      </c>
      <c r="N10" s="204">
        <f t="shared" si="14"/>
        <v>1.1277573252227635</v>
      </c>
      <c r="O10" s="204">
        <f t="shared" si="15"/>
        <v>0.91702918171004633</v>
      </c>
      <c r="P10" s="204">
        <v>22469204</v>
      </c>
      <c r="Q10" s="204">
        <f t="shared" si="16"/>
        <v>22469204000000</v>
      </c>
      <c r="R10" s="204">
        <f t="shared" si="22"/>
        <v>2.7009806439958872E-2</v>
      </c>
      <c r="S10" s="204">
        <f t="shared" si="7"/>
        <v>1.028931916180887</v>
      </c>
      <c r="T10" s="204">
        <f t="shared" si="17"/>
        <v>0.98210069043112236</v>
      </c>
      <c r="U10" s="204">
        <f t="shared" si="18"/>
        <v>1.0476847498490269</v>
      </c>
      <c r="V10" s="204">
        <v>702.99199999999996</v>
      </c>
      <c r="W10" s="204">
        <f t="shared" si="19"/>
        <v>702992000000</v>
      </c>
      <c r="X10" s="204">
        <f t="shared" si="8"/>
        <v>950367321603.69385</v>
      </c>
      <c r="Y10" s="204">
        <f t="shared" si="9"/>
        <v>23.64265215062785</v>
      </c>
      <c r="Z10" s="204">
        <f t="shared" si="20"/>
        <v>24.64265215062785</v>
      </c>
      <c r="AA10" s="204">
        <f t="shared" si="10"/>
        <v>1.0456626919670129</v>
      </c>
      <c r="AB10" s="204">
        <f t="shared" si="11"/>
        <v>0.95890320275923402</v>
      </c>
      <c r="AC10" s="204">
        <v>0.95403078891886695</v>
      </c>
      <c r="AD10" s="204">
        <f t="shared" si="21"/>
        <v>1.0051071872071222</v>
      </c>
      <c r="AE10" s="204">
        <v>0.95933546464543595</v>
      </c>
      <c r="AF10" s="204">
        <f t="shared" si="12"/>
        <v>0.95590042847938939</v>
      </c>
    </row>
    <row r="11" spans="1:32">
      <c r="A11" s="21">
        <v>1994</v>
      </c>
      <c r="B11" s="204">
        <v>85.075000000000003</v>
      </c>
      <c r="C11" s="204">
        <v>142.84</v>
      </c>
      <c r="D11" s="204">
        <f t="shared" si="13"/>
        <v>0.59559647157658924</v>
      </c>
      <c r="E11" s="204">
        <v>67.9758134970225</v>
      </c>
      <c r="F11" s="204">
        <v>85.278000000000006</v>
      </c>
      <c r="G11" s="204">
        <f t="shared" si="0"/>
        <v>0.5970176421170541</v>
      </c>
      <c r="H11" s="204">
        <f t="shared" si="1"/>
        <v>1.1289295240117307</v>
      </c>
      <c r="I11" s="204">
        <f t="shared" si="2"/>
        <v>0.96176246810172439</v>
      </c>
      <c r="J11" s="204">
        <f t="shared" si="3"/>
        <v>1.1738132454263388</v>
      </c>
      <c r="K11" s="204">
        <f t="shared" si="4"/>
        <v>1.1344473499585455</v>
      </c>
      <c r="L11" s="204">
        <f t="shared" si="5"/>
        <v>1.0347005045842206</v>
      </c>
      <c r="M11" s="204">
        <f t="shared" si="6"/>
        <v>1.1279114367717276</v>
      </c>
      <c r="N11" s="204">
        <f t="shared" si="14"/>
        <v>1.1727546813070582</v>
      </c>
      <c r="O11" s="204">
        <f t="shared" si="15"/>
        <v>0.88228213545140277</v>
      </c>
      <c r="P11" s="204">
        <v>23220272</v>
      </c>
      <c r="Q11" s="204">
        <f t="shared" si="16"/>
        <v>23220272000000</v>
      </c>
      <c r="R11" s="204">
        <f t="shared" si="22"/>
        <v>3.3426551292159656E-2</v>
      </c>
      <c r="S11" s="204">
        <f t="shared" si="7"/>
        <v>1.0633255616532475</v>
      </c>
      <c r="T11" s="204">
        <f t="shared" si="17"/>
        <v>0.99513611103501953</v>
      </c>
      <c r="U11" s="204">
        <f t="shared" si="18"/>
        <v>1.0685227376055177</v>
      </c>
      <c r="V11" s="204">
        <v>730.89400000000001</v>
      </c>
      <c r="W11" s="204">
        <f t="shared" si="19"/>
        <v>730894000000</v>
      </c>
      <c r="X11" s="204">
        <f t="shared" si="8"/>
        <v>962978629898.24133</v>
      </c>
      <c r="Y11" s="204">
        <f t="shared" si="9"/>
        <v>24.112967078463313</v>
      </c>
      <c r="Z11" s="204">
        <f t="shared" si="20"/>
        <v>25.112967078463313</v>
      </c>
      <c r="AA11" s="204">
        <f t="shared" si="10"/>
        <v>1.0656195850200267</v>
      </c>
      <c r="AB11" s="204">
        <f t="shared" si="11"/>
        <v>0.94017712305030687</v>
      </c>
      <c r="AC11" s="204">
        <v>0.93984699699755136</v>
      </c>
      <c r="AD11" s="204">
        <f t="shared" si="21"/>
        <v>1.0003512551019582</v>
      </c>
      <c r="AE11" s="204">
        <v>0.94644417525446323</v>
      </c>
      <c r="AF11" s="204">
        <f t="shared" si="12"/>
        <v>0.93220726432617151</v>
      </c>
    </row>
    <row r="12" spans="1:32">
      <c r="A12" s="21">
        <v>1995</v>
      </c>
      <c r="B12" s="204">
        <v>87.248000000000005</v>
      </c>
      <c r="C12" s="204">
        <v>144.85300000000001</v>
      </c>
      <c r="D12" s="204">
        <f t="shared" si="13"/>
        <v>0.60232097367676196</v>
      </c>
      <c r="E12" s="204">
        <v>69.882820352310802</v>
      </c>
      <c r="F12" s="204">
        <v>88.593999999999994</v>
      </c>
      <c r="G12" s="204">
        <f t="shared" si="0"/>
        <v>0.61161315264440497</v>
      </c>
      <c r="H12" s="204">
        <f t="shared" si="1"/>
        <v>1.1577648323358858</v>
      </c>
      <c r="I12" s="204">
        <f t="shared" si="2"/>
        <v>0.97531628949831339</v>
      </c>
      <c r="J12" s="204">
        <f t="shared" si="3"/>
        <v>1.1870660264799031</v>
      </c>
      <c r="K12" s="204">
        <f t="shared" si="4"/>
        <v>1.1662733592703627</v>
      </c>
      <c r="L12" s="204">
        <f t="shared" si="5"/>
        <v>1.0178282964660605</v>
      </c>
      <c r="M12" s="204">
        <f t="shared" si="6"/>
        <v>1.1717698096737075</v>
      </c>
      <c r="N12" s="204">
        <f t="shared" si="14"/>
        <v>1.2014254476119193</v>
      </c>
      <c r="O12" s="204">
        <f t="shared" si="15"/>
        <v>0.84718390016559419</v>
      </c>
      <c r="P12" s="204">
        <v>24154570</v>
      </c>
      <c r="Q12" s="204">
        <f t="shared" si="16"/>
        <v>24154570000000</v>
      </c>
      <c r="R12" s="204">
        <f t="shared" si="22"/>
        <v>4.0236307309406305E-2</v>
      </c>
      <c r="S12" s="204">
        <f t="shared" si="7"/>
        <v>1.1061098557218747</v>
      </c>
      <c r="T12" s="204">
        <f t="shared" si="17"/>
        <v>0.99270451745566757</v>
      </c>
      <c r="U12" s="204">
        <f t="shared" si="18"/>
        <v>1.1142387651834893</v>
      </c>
      <c r="V12" s="204">
        <v>749.56399999999996</v>
      </c>
      <c r="W12" s="204">
        <f t="shared" si="19"/>
        <v>749564000000</v>
      </c>
      <c r="X12" s="204">
        <f t="shared" si="8"/>
        <v>960627383790.88037</v>
      </c>
      <c r="Y12" s="204">
        <f t="shared" si="9"/>
        <v>25.144577811929445</v>
      </c>
      <c r="Z12" s="204">
        <f t="shared" si="20"/>
        <v>26.144577811929445</v>
      </c>
      <c r="AA12" s="204">
        <f t="shared" si="10"/>
        <v>1.109393966528341</v>
      </c>
      <c r="AB12" s="204">
        <f t="shared" si="11"/>
        <v>0.93986070738365857</v>
      </c>
      <c r="AC12" s="204">
        <v>0.94860960063967237</v>
      </c>
      <c r="AD12" s="204">
        <f t="shared" si="21"/>
        <v>0.9907771403008</v>
      </c>
      <c r="AE12" s="204">
        <v>0.94453435510303652</v>
      </c>
      <c r="AF12" s="204">
        <f t="shared" si="12"/>
        <v>0.89693285965567382</v>
      </c>
    </row>
    <row r="13" spans="1:32">
      <c r="A13" s="21">
        <v>1996</v>
      </c>
      <c r="B13" s="204">
        <v>89.700999999999993</v>
      </c>
      <c r="C13" s="204">
        <v>144.68899999999999</v>
      </c>
      <c r="D13" s="204">
        <f t="shared" si="13"/>
        <v>0.61995728769982517</v>
      </c>
      <c r="E13" s="204">
        <v>71.931228517510405</v>
      </c>
      <c r="F13" s="204">
        <v>92.308000000000007</v>
      </c>
      <c r="G13" s="204">
        <f t="shared" si="0"/>
        <v>0.63797524345319967</v>
      </c>
      <c r="H13" s="204">
        <f t="shared" si="1"/>
        <v>1.1903156889024535</v>
      </c>
      <c r="I13" s="204">
        <f t="shared" si="2"/>
        <v>0.97421205367663388</v>
      </c>
      <c r="J13" s="204">
        <f t="shared" si="3"/>
        <v>1.22182402117717</v>
      </c>
      <c r="K13" s="204">
        <f t="shared" si="4"/>
        <v>1.2004592129600125</v>
      </c>
      <c r="L13" s="204">
        <f t="shared" si="5"/>
        <v>1.0177971962616519</v>
      </c>
      <c r="M13" s="204">
        <f t="shared" si="6"/>
        <v>1.2208922454270108</v>
      </c>
      <c r="N13" s="204">
        <f t="shared" si="14"/>
        <v>1.2532099565175945</v>
      </c>
      <c r="O13" s="204">
        <f t="shared" si="15"/>
        <v>0.81215217846648391</v>
      </c>
      <c r="P13" s="204">
        <v>24831406</v>
      </c>
      <c r="Q13" s="204">
        <f t="shared" si="16"/>
        <v>24831406000000</v>
      </c>
      <c r="R13" s="204">
        <f t="shared" si="22"/>
        <v>2.8021032872868279E-2</v>
      </c>
      <c r="S13" s="204">
        <f t="shared" si="7"/>
        <v>1.137104196350061</v>
      </c>
      <c r="T13" s="204">
        <f t="shared" si="17"/>
        <v>0.99155029679638373</v>
      </c>
      <c r="U13" s="204">
        <f t="shared" si="18"/>
        <v>1.1467942675464369</v>
      </c>
      <c r="V13" s="204">
        <v>770.63199999999995</v>
      </c>
      <c r="W13" s="204">
        <f t="shared" si="19"/>
        <v>770632000000</v>
      </c>
      <c r="X13" s="204">
        <f t="shared" si="8"/>
        <v>959502758474.1272</v>
      </c>
      <c r="Y13" s="204">
        <f t="shared" si="9"/>
        <v>25.879452435852038</v>
      </c>
      <c r="Z13" s="204">
        <f t="shared" si="20"/>
        <v>26.879452435852038</v>
      </c>
      <c r="AA13" s="204">
        <f t="shared" si="10"/>
        <v>1.140576932258333</v>
      </c>
      <c r="AB13" s="204">
        <f t="shared" si="11"/>
        <v>0.92632204024222442</v>
      </c>
      <c r="AC13" s="204">
        <v>0.95850123820530175</v>
      </c>
      <c r="AD13" s="204">
        <f t="shared" si="21"/>
        <v>0.96642758853047528</v>
      </c>
      <c r="AE13" s="204">
        <v>0.87859662911689274</v>
      </c>
      <c r="AF13" s="204">
        <f t="shared" si="12"/>
        <v>0.92437433920365208</v>
      </c>
    </row>
    <row r="14" spans="1:32">
      <c r="A14" s="21">
        <v>1997</v>
      </c>
      <c r="B14" s="204">
        <v>94.460999999999999</v>
      </c>
      <c r="C14" s="204">
        <v>145.97399999999999</v>
      </c>
      <c r="D14" s="204">
        <f t="shared" si="13"/>
        <v>0.64710838916519386</v>
      </c>
      <c r="E14" s="204">
        <v>73.612757608346001</v>
      </c>
      <c r="F14" s="204">
        <v>98.59</v>
      </c>
      <c r="G14" s="204">
        <f t="shared" si="0"/>
        <v>0.67539424829079153</v>
      </c>
      <c r="H14" s="204">
        <f t="shared" si="1"/>
        <v>1.2534800090234743</v>
      </c>
      <c r="I14" s="204">
        <f t="shared" si="2"/>
        <v>0.98286414532820709</v>
      </c>
      <c r="J14" s="204">
        <f t="shared" si="3"/>
        <v>1.2753339461832753</v>
      </c>
      <c r="K14" s="204">
        <f t="shared" si="4"/>
        <v>1.2285222271828611</v>
      </c>
      <c r="L14" s="204">
        <f t="shared" si="5"/>
        <v>1.0381040879559491</v>
      </c>
      <c r="M14" s="204">
        <f t="shared" si="6"/>
        <v>1.3039797902310633</v>
      </c>
      <c r="N14" s="204">
        <f t="shared" si="14"/>
        <v>1.3267141714642834</v>
      </c>
      <c r="O14" s="204">
        <f t="shared" si="15"/>
        <v>0.78246250042705301</v>
      </c>
      <c r="P14" s="204">
        <v>25782604</v>
      </c>
      <c r="Q14" s="204">
        <f t="shared" si="16"/>
        <v>25782604000000</v>
      </c>
      <c r="R14" s="204">
        <f t="shared" si="22"/>
        <v>3.8306248143983535E-2</v>
      </c>
      <c r="S14" s="204">
        <f t="shared" si="7"/>
        <v>1.1806623918610113</v>
      </c>
      <c r="T14" s="204">
        <f t="shared" si="17"/>
        <v>1.0203152871705417</v>
      </c>
      <c r="U14" s="204">
        <f t="shared" si="18"/>
        <v>1.1571544665719276</v>
      </c>
      <c r="V14" s="204">
        <v>811.52700000000004</v>
      </c>
      <c r="W14" s="204">
        <f t="shared" si="19"/>
        <v>811527000000</v>
      </c>
      <c r="X14" s="204">
        <f t="shared" si="8"/>
        <v>987339593240.57617</v>
      </c>
      <c r="Y14" s="204">
        <f t="shared" si="9"/>
        <v>26.113207832958629</v>
      </c>
      <c r="Z14" s="204">
        <f t="shared" si="20"/>
        <v>27.113207832958629</v>
      </c>
      <c r="AA14" s="204">
        <f t="shared" si="10"/>
        <v>1.1504958848250546</v>
      </c>
      <c r="AB14" s="204">
        <f t="shared" si="11"/>
        <v>0.90021988677124698</v>
      </c>
      <c r="AC14" s="204">
        <v>0.9370435490255915</v>
      </c>
      <c r="AD14" s="204">
        <f t="shared" si="21"/>
        <v>0.96070229362057236</v>
      </c>
      <c r="AE14" s="204">
        <v>0.84884749100620838</v>
      </c>
      <c r="AF14" s="204">
        <f t="shared" si="12"/>
        <v>0.9217939720827073</v>
      </c>
    </row>
    <row r="15" spans="1:32">
      <c r="A15" s="21">
        <v>1998</v>
      </c>
      <c r="B15" s="204">
        <v>98.855000000000004</v>
      </c>
      <c r="C15" s="204">
        <v>147.20099999999999</v>
      </c>
      <c r="D15" s="204">
        <f t="shared" si="13"/>
        <v>0.67156473121785865</v>
      </c>
      <c r="E15" s="204">
        <v>74.755433058708903</v>
      </c>
      <c r="F15" s="204">
        <v>101.357</v>
      </c>
      <c r="G15" s="204">
        <f t="shared" si="0"/>
        <v>0.68856189835666881</v>
      </c>
      <c r="H15" s="204">
        <f t="shared" si="1"/>
        <v>1.3117875767990554</v>
      </c>
      <c r="I15" s="204">
        <f t="shared" si="2"/>
        <v>0.99112571455504006</v>
      </c>
      <c r="J15" s="204">
        <f t="shared" si="3"/>
        <v>1.323532986315439</v>
      </c>
      <c r="K15" s="204">
        <f t="shared" si="4"/>
        <v>1.247592320938836</v>
      </c>
      <c r="L15" s="204">
        <f t="shared" si="5"/>
        <v>1.0608697762097929</v>
      </c>
      <c r="M15" s="204">
        <f t="shared" si="6"/>
        <v>1.3405769307074742</v>
      </c>
      <c r="N15" s="204">
        <f t="shared" si="14"/>
        <v>1.3525801127148822</v>
      </c>
      <c r="O15" s="204">
        <f t="shared" si="15"/>
        <v>0.78433045572467286</v>
      </c>
      <c r="P15" s="204">
        <v>27029310</v>
      </c>
      <c r="Q15" s="204">
        <f t="shared" si="16"/>
        <v>27029310000000</v>
      </c>
      <c r="R15" s="204">
        <f t="shared" si="22"/>
        <v>4.8354541690203146E-2</v>
      </c>
      <c r="S15" s="204">
        <f t="shared" si="7"/>
        <v>1.2377527807103097</v>
      </c>
      <c r="T15" s="204">
        <f t="shared" si="17"/>
        <v>1.0514553149957764</v>
      </c>
      <c r="U15" s="204">
        <f t="shared" si="18"/>
        <v>1.1771805830048818</v>
      </c>
      <c r="V15" s="204">
        <v>849.27800000000002</v>
      </c>
      <c r="W15" s="204">
        <f t="shared" si="19"/>
        <v>849278000000</v>
      </c>
      <c r="X15" s="204">
        <f t="shared" si="8"/>
        <v>1017475074382.7029</v>
      </c>
      <c r="Y15" s="204">
        <f t="shared" si="9"/>
        <v>26.565083195181511</v>
      </c>
      <c r="Z15" s="204">
        <f t="shared" si="20"/>
        <v>27.565083195181511</v>
      </c>
      <c r="AA15" s="204">
        <f t="shared" si="10"/>
        <v>1.169670331017264</v>
      </c>
      <c r="AB15" s="204">
        <f t="shared" si="11"/>
        <v>0.91740806377439965</v>
      </c>
      <c r="AC15" s="204">
        <v>0.93513582328302203</v>
      </c>
      <c r="AD15" s="204">
        <f t="shared" si="21"/>
        <v>0.98104258326198568</v>
      </c>
      <c r="AE15" s="204">
        <v>0.8455716936458243</v>
      </c>
      <c r="AF15" s="204">
        <f t="shared" si="12"/>
        <v>0.92757416268619453</v>
      </c>
    </row>
    <row r="16" spans="1:32">
      <c r="A16" s="21">
        <v>1999</v>
      </c>
      <c r="B16" s="204">
        <v>102.67400000000001</v>
      </c>
      <c r="C16" s="204">
        <v>144.91800000000001</v>
      </c>
      <c r="D16" s="204">
        <f t="shared" si="13"/>
        <v>0.70849721911701791</v>
      </c>
      <c r="E16" s="204">
        <v>76.391102265249003</v>
      </c>
      <c r="F16" s="204">
        <v>105.462</v>
      </c>
      <c r="G16" s="204">
        <f t="shared" si="0"/>
        <v>0.72773568500807351</v>
      </c>
      <c r="H16" s="204">
        <f t="shared" si="1"/>
        <v>1.3624650008625381</v>
      </c>
      <c r="I16" s="204">
        <f t="shared" si="2"/>
        <v>0.97575394393983261</v>
      </c>
      <c r="J16" s="204">
        <f t="shared" si="3"/>
        <v>1.3963202601685321</v>
      </c>
      <c r="K16" s="204">
        <f t="shared" si="4"/>
        <v>1.2748899802283344</v>
      </c>
      <c r="L16" s="204">
        <f t="shared" si="5"/>
        <v>1.0952476541689105</v>
      </c>
      <c r="M16" s="204">
        <f t="shared" si="6"/>
        <v>1.3948708452921026</v>
      </c>
      <c r="N16" s="204">
        <f t="shared" si="14"/>
        <v>1.4295313423586979</v>
      </c>
      <c r="O16" s="204">
        <f t="shared" si="15"/>
        <v>0.76615854561242003</v>
      </c>
      <c r="P16" s="204">
        <v>28312558</v>
      </c>
      <c r="Q16" s="204">
        <f t="shared" si="16"/>
        <v>28312558000000</v>
      </c>
      <c r="R16" s="204">
        <f t="shared" si="22"/>
        <v>4.7476165688284278E-2</v>
      </c>
      <c r="S16" s="204">
        <f t="shared" si="7"/>
        <v>1.296516536808447</v>
      </c>
      <c r="T16" s="204">
        <f t="shared" si="17"/>
        <v>1.0686922181461642</v>
      </c>
      <c r="U16" s="204">
        <f t="shared" si="18"/>
        <v>1.2131804787139597</v>
      </c>
      <c r="V16" s="204">
        <v>882.08600000000001</v>
      </c>
      <c r="W16" s="204">
        <f t="shared" si="19"/>
        <v>882086000000</v>
      </c>
      <c r="X16" s="204">
        <f t="shared" si="8"/>
        <v>1034153054680.0742</v>
      </c>
      <c r="Y16" s="204">
        <f t="shared" si="9"/>
        <v>27.377531664071501</v>
      </c>
      <c r="Z16" s="204">
        <f t="shared" si="20"/>
        <v>28.377531664071501</v>
      </c>
      <c r="AA16" s="204">
        <f t="shared" si="10"/>
        <v>1.204144990963407</v>
      </c>
      <c r="AB16" s="204">
        <f t="shared" si="11"/>
        <v>0.92256597498300452</v>
      </c>
      <c r="AC16" s="204">
        <v>0.96746780247097752</v>
      </c>
      <c r="AD16" s="204">
        <f t="shared" si="21"/>
        <v>0.95358829785002586</v>
      </c>
      <c r="AE16" s="204">
        <v>0.92248137030026722</v>
      </c>
      <c r="AF16" s="204">
        <f t="shared" si="12"/>
        <v>0.8305409412908098</v>
      </c>
    </row>
    <row r="17" spans="1:32">
      <c r="A17" s="21">
        <v>2000</v>
      </c>
      <c r="B17" s="204">
        <v>109.024</v>
      </c>
      <c r="C17" s="204">
        <v>144.517</v>
      </c>
      <c r="D17" s="204">
        <f t="shared" si="13"/>
        <v>0.75440259623435313</v>
      </c>
      <c r="E17" s="204">
        <v>78.970720756871501</v>
      </c>
      <c r="F17" s="204">
        <v>111.5</v>
      </c>
      <c r="G17" s="204">
        <f t="shared" si="0"/>
        <v>0.77153552869212616</v>
      </c>
      <c r="H17" s="204">
        <f t="shared" si="1"/>
        <v>1.446728327074404</v>
      </c>
      <c r="I17" s="204">
        <f t="shared" si="2"/>
        <v>0.97305395269292139</v>
      </c>
      <c r="J17" s="204">
        <f t="shared" si="3"/>
        <v>1.4867914806476985</v>
      </c>
      <c r="K17" s="204">
        <f t="shared" si="4"/>
        <v>1.3179411952292905</v>
      </c>
      <c r="L17" s="204">
        <f t="shared" si="5"/>
        <v>1.1281167065948128</v>
      </c>
      <c r="M17" s="204">
        <f t="shared" si="6"/>
        <v>1.4747311756847912</v>
      </c>
      <c r="N17" s="204">
        <f t="shared" si="14"/>
        <v>1.5155697909694328</v>
      </c>
      <c r="O17" s="204">
        <f t="shared" si="15"/>
        <v>0.74435153914833174</v>
      </c>
      <c r="P17" s="204">
        <v>29637584</v>
      </c>
      <c r="Q17" s="204">
        <f t="shared" si="16"/>
        <v>29637584000000</v>
      </c>
      <c r="R17" s="204">
        <f t="shared" si="22"/>
        <v>4.6799939447364602E-2</v>
      </c>
      <c r="S17" s="204">
        <f t="shared" si="7"/>
        <v>1.3571934322235892</v>
      </c>
      <c r="T17" s="204">
        <f t="shared" si="17"/>
        <v>1.0977184204510031</v>
      </c>
      <c r="U17" s="204">
        <f t="shared" si="18"/>
        <v>1.2363766581105375</v>
      </c>
      <c r="V17" s="204">
        <v>936.63900000000001</v>
      </c>
      <c r="W17" s="204">
        <f t="shared" si="19"/>
        <v>936639000000</v>
      </c>
      <c r="X17" s="204">
        <f t="shared" si="8"/>
        <v>1062240368031.3596</v>
      </c>
      <c r="Y17" s="204">
        <f t="shared" si="9"/>
        <v>27.901014583852678</v>
      </c>
      <c r="Z17" s="204">
        <f t="shared" si="20"/>
        <v>28.901014583852678</v>
      </c>
      <c r="AA17" s="204">
        <f t="shared" si="10"/>
        <v>1.2263579636479722</v>
      </c>
      <c r="AB17" s="204">
        <f t="shared" si="11"/>
        <v>0.91284143778818194</v>
      </c>
      <c r="AC17" s="204">
        <v>0.99323924349966675</v>
      </c>
      <c r="AD17" s="204">
        <f t="shared" si="21"/>
        <v>0.91905494447822655</v>
      </c>
      <c r="AE17" s="204">
        <v>0.92093977131625437</v>
      </c>
      <c r="AF17" s="204">
        <f t="shared" si="12"/>
        <v>0.80825213801383156</v>
      </c>
    </row>
    <row r="18" spans="1:32">
      <c r="A18" s="21">
        <v>2001</v>
      </c>
      <c r="B18" s="204">
        <v>104.96</v>
      </c>
      <c r="C18" s="204">
        <v>137.815</v>
      </c>
      <c r="D18" s="204">
        <f t="shared" si="13"/>
        <v>0.76160069658600293</v>
      </c>
      <c r="E18" s="204">
        <v>81.2025684592533</v>
      </c>
      <c r="F18" s="204">
        <v>104.53100000000001</v>
      </c>
      <c r="G18" s="204">
        <f t="shared" si="0"/>
        <v>0.75848782788520852</v>
      </c>
      <c r="H18" s="204">
        <f t="shared" si="1"/>
        <v>1.3927997982988096</v>
      </c>
      <c r="I18" s="204">
        <f t="shared" si="2"/>
        <v>0.92792841319965791</v>
      </c>
      <c r="J18" s="204">
        <f t="shared" si="3"/>
        <v>1.5009776384540212</v>
      </c>
      <c r="K18" s="204">
        <f t="shared" si="4"/>
        <v>1.3551884686523441</v>
      </c>
      <c r="L18" s="204">
        <f t="shared" si="5"/>
        <v>1.1075785200169657</v>
      </c>
      <c r="M18" s="204">
        <f t="shared" si="6"/>
        <v>1.382557170632349</v>
      </c>
      <c r="N18" s="204">
        <f t="shared" si="14"/>
        <v>1.4899394726636856</v>
      </c>
      <c r="O18" s="204">
        <f t="shared" si="15"/>
        <v>0.74337148611604853</v>
      </c>
      <c r="P18" s="204">
        <v>30941138</v>
      </c>
      <c r="Q18" s="204">
        <f t="shared" si="16"/>
        <v>30941138000000</v>
      </c>
      <c r="R18" s="204">
        <f t="shared" si="22"/>
        <v>4.3983139786292869E-2</v>
      </c>
      <c r="S18" s="204">
        <f t="shared" si="7"/>
        <v>1.416887060670118</v>
      </c>
      <c r="T18" s="204">
        <f t="shared" si="17"/>
        <v>1.0277535785733682</v>
      </c>
      <c r="U18" s="204">
        <f t="shared" si="18"/>
        <v>1.3786252757561872</v>
      </c>
      <c r="V18" s="204">
        <v>901.72400000000005</v>
      </c>
      <c r="W18" s="204">
        <f t="shared" si="19"/>
        <v>901724000000</v>
      </c>
      <c r="X18" s="204">
        <f t="shared" si="8"/>
        <v>994536047628.01025</v>
      </c>
      <c r="Y18" s="204">
        <f t="shared" si="9"/>
        <v>31.111127720101525</v>
      </c>
      <c r="Z18" s="204">
        <f t="shared" si="20"/>
        <v>32.111127720101521</v>
      </c>
      <c r="AA18" s="204">
        <f t="shared" si="10"/>
        <v>1.3625728289575534</v>
      </c>
      <c r="AB18" s="204">
        <f t="shared" si="11"/>
        <v>1.0128977888035249</v>
      </c>
      <c r="AC18" s="204">
        <v>0.99977329011770255</v>
      </c>
      <c r="AD18" s="204">
        <f t="shared" si="21"/>
        <v>1.0131274748140924</v>
      </c>
      <c r="AE18" s="204">
        <v>0.84423481427286196</v>
      </c>
      <c r="AF18" s="204">
        <f t="shared" si="12"/>
        <v>0.88052692633424878</v>
      </c>
    </row>
    <row r="19" spans="1:32">
      <c r="A19" s="21">
        <v>2002</v>
      </c>
      <c r="B19" s="204">
        <v>100.738</v>
      </c>
      <c r="C19" s="204">
        <v>127.872</v>
      </c>
      <c r="D19" s="204">
        <f t="shared" si="13"/>
        <v>0.78780342842842843</v>
      </c>
      <c r="E19" s="204">
        <v>82.490466876552105</v>
      </c>
      <c r="F19" s="204">
        <v>101.995</v>
      </c>
      <c r="G19" s="204">
        <f t="shared" si="0"/>
        <v>0.79763357107107113</v>
      </c>
      <c r="H19" s="204">
        <f t="shared" si="1"/>
        <v>1.3367746387292825</v>
      </c>
      <c r="I19" s="204">
        <f t="shared" si="2"/>
        <v>0.86098074993771834</v>
      </c>
      <c r="J19" s="204">
        <f t="shared" si="3"/>
        <v>1.5526184979466524</v>
      </c>
      <c r="K19" s="204">
        <f t="shared" si="4"/>
        <v>1.3766821863639302</v>
      </c>
      <c r="L19" s="204">
        <f t="shared" si="5"/>
        <v>1.1277973328378732</v>
      </c>
      <c r="M19" s="204">
        <f t="shared" si="6"/>
        <v>1.3490153028158769</v>
      </c>
      <c r="N19" s="204">
        <f t="shared" si="14"/>
        <v>1.5668356149814755</v>
      </c>
      <c r="O19" s="204">
        <f t="shared" si="15"/>
        <v>0.7197930159707322</v>
      </c>
      <c r="P19" s="204">
        <v>31963944</v>
      </c>
      <c r="Q19" s="204">
        <f t="shared" si="16"/>
        <v>31963944000000</v>
      </c>
      <c r="R19" s="204">
        <f t="shared" si="22"/>
        <v>3.3056508781286631E-2</v>
      </c>
      <c r="S19" s="204">
        <f t="shared" si="7"/>
        <v>1.4637244002332512</v>
      </c>
      <c r="T19" s="204">
        <f t="shared" si="17"/>
        <v>0.97101179340451049</v>
      </c>
      <c r="U19" s="204">
        <f t="shared" si="18"/>
        <v>1.5074218564341197</v>
      </c>
      <c r="V19" s="204">
        <v>865.46</v>
      </c>
      <c r="W19" s="204">
        <f t="shared" si="19"/>
        <v>865460000000</v>
      </c>
      <c r="X19" s="204">
        <f t="shared" si="8"/>
        <v>939636557794.76489</v>
      </c>
      <c r="Y19" s="204">
        <f t="shared" si="9"/>
        <v>34.017348234104738</v>
      </c>
      <c r="Z19" s="204">
        <f t="shared" si="20"/>
        <v>35.017348234104738</v>
      </c>
      <c r="AA19" s="204">
        <f t="shared" si="10"/>
        <v>1.4858926058852546</v>
      </c>
      <c r="AB19" s="204">
        <f t="shared" si="11"/>
        <v>1.069535120198758</v>
      </c>
      <c r="AC19" s="204">
        <v>1.0148163917078594</v>
      </c>
      <c r="AD19" s="204">
        <f t="shared" si="21"/>
        <v>1.0539198311517328</v>
      </c>
      <c r="AE19" s="204">
        <v>0.79155937917451458</v>
      </c>
      <c r="AF19" s="204">
        <f t="shared" si="12"/>
        <v>0.90933546479024152</v>
      </c>
    </row>
    <row r="20" spans="1:32">
      <c r="A20" s="1">
        <v>2003</v>
      </c>
      <c r="B20" s="204">
        <v>100.947</v>
      </c>
      <c r="C20" s="213">
        <v>121.866</v>
      </c>
      <c r="D20" s="204">
        <f t="shared" si="13"/>
        <v>0.82834424695977549</v>
      </c>
      <c r="E20" s="213">
        <v>84.363078818618803</v>
      </c>
      <c r="F20" s="204">
        <v>103.33</v>
      </c>
      <c r="G20" s="213">
        <f t="shared" si="0"/>
        <v>0.84789851147982209</v>
      </c>
      <c r="H20" s="204">
        <f t="shared" si="1"/>
        <v>1.3395480300959408</v>
      </c>
      <c r="I20" s="213">
        <f t="shared" si="2"/>
        <v>0.82054147954133816</v>
      </c>
      <c r="J20" s="204">
        <f t="shared" si="3"/>
        <v>1.6325171408089136</v>
      </c>
      <c r="K20" s="213">
        <f t="shared" si="4"/>
        <v>1.4079341794757354</v>
      </c>
      <c r="L20" s="204">
        <f t="shared" si="5"/>
        <v>1.1595124009396554</v>
      </c>
      <c r="M20" s="213">
        <f t="shared" si="6"/>
        <v>1.3666723980583808</v>
      </c>
      <c r="N20" s="204">
        <f t="shared" si="14"/>
        <v>1.6655738096534936</v>
      </c>
      <c r="O20" s="213">
        <f t="shared" si="15"/>
        <v>0.69616392514053793</v>
      </c>
      <c r="P20" s="204">
        <v>33108322</v>
      </c>
      <c r="Q20" s="213">
        <f t="shared" si="16"/>
        <v>33108322000000</v>
      </c>
      <c r="R20" s="204">
        <f t="shared" si="22"/>
        <v>3.5802152575414414E-2</v>
      </c>
      <c r="S20" s="213">
        <f t="shared" si="7"/>
        <v>1.5161288845387588</v>
      </c>
      <c r="T20" s="204">
        <f t="shared" si="17"/>
        <v>0.95142802101355395</v>
      </c>
      <c r="U20" s="213">
        <f t="shared" si="18"/>
        <v>1.5935297795030574</v>
      </c>
      <c r="V20" s="204">
        <v>867.25300000000004</v>
      </c>
      <c r="W20" s="213">
        <f t="shared" si="19"/>
        <v>867253000000</v>
      </c>
      <c r="X20" s="204">
        <f t="shared" si="8"/>
        <v>920682856398.64148</v>
      </c>
      <c r="Y20" s="213">
        <f t="shared" si="9"/>
        <v>35.960615286687393</v>
      </c>
      <c r="Z20" s="204">
        <f t="shared" si="20"/>
        <v>36.960615286687393</v>
      </c>
      <c r="AA20" s="213">
        <f t="shared" si="10"/>
        <v>1.5683513382081311</v>
      </c>
      <c r="AB20" s="204">
        <f t="shared" si="11"/>
        <v>1.0918296236063878</v>
      </c>
      <c r="AC20" s="213">
        <v>1.0487502164513014</v>
      </c>
      <c r="AD20" s="204">
        <f t="shared" si="21"/>
        <v>1.0410768994173427</v>
      </c>
      <c r="AE20" s="213">
        <v>0.77293680120380004</v>
      </c>
      <c r="AF20" s="204">
        <f t="shared" si="12"/>
        <v>0.90067379901734113</v>
      </c>
    </row>
    <row r="21" spans="1:32">
      <c r="A21" s="1">
        <v>2004</v>
      </c>
      <c r="B21" s="204">
        <v>104.098</v>
      </c>
      <c r="C21" s="213">
        <v>120.18</v>
      </c>
      <c r="D21" s="204">
        <f t="shared" si="13"/>
        <v>0.86618405724746206</v>
      </c>
      <c r="E21" s="213">
        <v>86.621678120172803</v>
      </c>
      <c r="F21" s="204">
        <v>108.40600000000001</v>
      </c>
      <c r="G21" s="213">
        <f t="shared" si="0"/>
        <v>0.9020302879014811</v>
      </c>
      <c r="H21" s="204">
        <f t="shared" si="1"/>
        <v>1.3813612176382384</v>
      </c>
      <c r="I21" s="213">
        <f t="shared" si="2"/>
        <v>0.80918939664285383</v>
      </c>
      <c r="J21" s="204">
        <f t="shared" si="3"/>
        <v>1.7070925834782287</v>
      </c>
      <c r="K21" s="213">
        <f t="shared" si="4"/>
        <v>1.4456279099432403</v>
      </c>
      <c r="L21" s="204">
        <f t="shared" si="5"/>
        <v>1.1808658173632345</v>
      </c>
      <c r="M21" s="213">
        <f t="shared" si="6"/>
        <v>1.4338090388456097</v>
      </c>
      <c r="N21" s="204">
        <f t="shared" si="14"/>
        <v>1.77190784357057</v>
      </c>
      <c r="O21" s="213">
        <f t="shared" si="15"/>
        <v>0.66643749089324689</v>
      </c>
      <c r="P21" s="204">
        <v>35040760</v>
      </c>
      <c r="Q21" s="213">
        <f t="shared" si="16"/>
        <v>35040760000000</v>
      </c>
      <c r="R21" s="204">
        <f t="shared" si="22"/>
        <v>5.8367138026505838E-2</v>
      </c>
      <c r="S21" s="213">
        <f t="shared" si="7"/>
        <v>1.6046209884086049</v>
      </c>
      <c r="T21" s="204">
        <f t="shared" si="17"/>
        <v>0.95554409826832598</v>
      </c>
      <c r="U21" s="213">
        <f t="shared" si="18"/>
        <v>1.6792746575658426</v>
      </c>
      <c r="V21" s="204">
        <v>894.32399999999996</v>
      </c>
      <c r="W21" s="213">
        <f t="shared" si="19"/>
        <v>894324000000</v>
      </c>
      <c r="X21" s="204">
        <f t="shared" si="8"/>
        <v>924666149298.50891</v>
      </c>
      <c r="Y21" s="213">
        <f t="shared" si="9"/>
        <v>37.895579963193647</v>
      </c>
      <c r="Z21" s="204">
        <f t="shared" si="20"/>
        <v>38.895579963193647</v>
      </c>
      <c r="AA21" s="213">
        <f t="shared" si="10"/>
        <v>1.6504577754588416</v>
      </c>
      <c r="AB21" s="204">
        <f t="shared" si="11"/>
        <v>1.0999269387020403</v>
      </c>
      <c r="AC21" s="213">
        <v>1.1302788637878249</v>
      </c>
      <c r="AD21" s="204">
        <f t="shared" si="21"/>
        <v>0.97314651626407633</v>
      </c>
      <c r="AE21" s="213">
        <v>0.7450341148785431</v>
      </c>
      <c r="AF21" s="204">
        <f t="shared" si="12"/>
        <v>0.89450600661674506</v>
      </c>
    </row>
    <row r="22" spans="1:32">
      <c r="A22" s="40">
        <v>2005</v>
      </c>
      <c r="B22" s="214">
        <v>106.76600000000001</v>
      </c>
      <c r="C22" s="214">
        <v>119.55800000000001</v>
      </c>
      <c r="D22" s="214">
        <f t="shared" si="13"/>
        <v>0.89300590508372502</v>
      </c>
      <c r="E22" s="214">
        <v>89.560532372110202</v>
      </c>
      <c r="F22" s="214">
        <v>113.792</v>
      </c>
      <c r="G22" s="214">
        <f t="shared" si="0"/>
        <v>0.95177236153164146</v>
      </c>
      <c r="H22" s="214">
        <f t="shared" si="1"/>
        <v>1.4167650844623736</v>
      </c>
      <c r="I22" s="214">
        <f t="shared" si="2"/>
        <v>0.80500138029477708</v>
      </c>
      <c r="J22" s="214">
        <f t="shared" si="3"/>
        <v>1.7599536089535395</v>
      </c>
      <c r="K22" s="214">
        <f t="shared" si="4"/>
        <v>1.4946744052554417</v>
      </c>
      <c r="L22" s="214">
        <f t="shared" si="5"/>
        <v>1.1774829372640265</v>
      </c>
      <c r="M22" s="214">
        <f t="shared" si="6"/>
        <v>1.5050458290898991</v>
      </c>
      <c r="N22" s="214">
        <f t="shared" si="14"/>
        <v>1.869618942192097</v>
      </c>
      <c r="O22" s="214">
        <f t="shared" si="15"/>
        <v>0.62979835660171879</v>
      </c>
      <c r="P22" s="214">
        <v>37569048</v>
      </c>
      <c r="Q22" s="214">
        <f t="shared" si="16"/>
        <v>37569048000000</v>
      </c>
      <c r="R22" s="214">
        <f t="shared" si="22"/>
        <v>7.2152772942139398E-2</v>
      </c>
      <c r="S22" s="214">
        <f t="shared" si="7"/>
        <v>1.7203988422434422</v>
      </c>
      <c r="T22" s="214">
        <f t="shared" si="17"/>
        <v>0.94787538977108976</v>
      </c>
      <c r="U22" s="214">
        <f t="shared" si="18"/>
        <v>1.8150052853032881</v>
      </c>
      <c r="V22" s="214">
        <v>917.24300000000005</v>
      </c>
      <c r="W22" s="214">
        <f t="shared" si="19"/>
        <v>917243000000</v>
      </c>
      <c r="X22" s="214">
        <f t="shared" si="8"/>
        <v>917243000000</v>
      </c>
      <c r="Y22" s="214">
        <f t="shared" si="9"/>
        <v>40.958664170781354</v>
      </c>
      <c r="Z22" s="214">
        <f t="shared" si="20"/>
        <v>41.958664170781354</v>
      </c>
      <c r="AA22" s="214">
        <f t="shared" si="10"/>
        <v>1.7804337560736636</v>
      </c>
      <c r="AB22" s="214">
        <f t="shared" si="11"/>
        <v>1.1213142536134189</v>
      </c>
      <c r="AC22" s="214">
        <v>1.1933329077249992</v>
      </c>
      <c r="AD22" s="214">
        <f t="shared" si="21"/>
        <v>0.93964915100776147</v>
      </c>
      <c r="AE22" s="214">
        <v>0.69683351671927862</v>
      </c>
      <c r="AF22" s="214">
        <f t="shared" si="12"/>
        <v>0.90380032172797287</v>
      </c>
    </row>
    <row r="23" spans="1:32">
      <c r="A23" s="21">
        <v>2006</v>
      </c>
      <c r="B23" s="204">
        <v>110.202</v>
      </c>
      <c r="C23" s="204">
        <v>118.863</v>
      </c>
      <c r="D23" s="204">
        <f t="shared" si="13"/>
        <v>0.9271346003382045</v>
      </c>
      <c r="E23" s="204">
        <v>92.449705082727405</v>
      </c>
      <c r="F23" s="204">
        <v>118.401</v>
      </c>
      <c r="G23" s="204">
        <f t="shared" si="0"/>
        <v>0.99611317230761465</v>
      </c>
      <c r="H23" s="204">
        <f t="shared" si="1"/>
        <v>1.4623601693228414</v>
      </c>
      <c r="I23" s="204">
        <f t="shared" si="2"/>
        <v>0.80032184434314801</v>
      </c>
      <c r="J23" s="204">
        <f t="shared" si="3"/>
        <v>1.8272151130937222</v>
      </c>
      <c r="K23" s="204">
        <f t="shared" si="4"/>
        <v>1.5428917660565125</v>
      </c>
      <c r="L23" s="204">
        <f t="shared" si="5"/>
        <v>1.184279515447745</v>
      </c>
      <c r="M23" s="204">
        <f t="shared" si="6"/>
        <v>1.566005793114394</v>
      </c>
      <c r="N23" s="204">
        <f t="shared" si="14"/>
        <v>1.9567200422970705</v>
      </c>
      <c r="O23" s="204">
        <f t="shared" si="15"/>
        <v>0.60523707523201564</v>
      </c>
      <c r="P23" s="204">
        <v>40324484</v>
      </c>
      <c r="Q23" s="204">
        <f t="shared" si="16"/>
        <v>40324484000000</v>
      </c>
      <c r="R23" s="204">
        <f t="shared" si="22"/>
        <v>7.3343247877880824E-2</v>
      </c>
      <c r="S23" s="204">
        <f t="shared" si="7"/>
        <v>1.8465784809789221</v>
      </c>
      <c r="T23" s="204">
        <f t="shared" si="17"/>
        <v>0.94780476602094887</v>
      </c>
      <c r="U23" s="204">
        <f t="shared" si="18"/>
        <v>1.9482688283275715</v>
      </c>
      <c r="V23" s="204">
        <v>946.76099999999997</v>
      </c>
      <c r="W23" s="204">
        <f t="shared" si="19"/>
        <v>946761000000</v>
      </c>
      <c r="X23" s="204">
        <f t="shared" si="8"/>
        <v>917173495721.5498</v>
      </c>
      <c r="Y23" s="204">
        <f t="shared" si="9"/>
        <v>43.966037165385288</v>
      </c>
      <c r="Z23" s="204">
        <f t="shared" si="20"/>
        <v>44.966037165385288</v>
      </c>
      <c r="AA23" s="204">
        <f t="shared" si="10"/>
        <v>1.9080457404519897</v>
      </c>
      <c r="AB23" s="204">
        <f t="shared" si="11"/>
        <v>1.1548200233600678</v>
      </c>
      <c r="AC23" s="204">
        <v>1.2637844423979365</v>
      </c>
      <c r="AD23" s="204">
        <f t="shared" si="21"/>
        <v>0.91377926853481684</v>
      </c>
      <c r="AE23" s="204">
        <v>0.66652293820102693</v>
      </c>
      <c r="AF23" s="204">
        <f t="shared" si="12"/>
        <v>0.90805138209582947</v>
      </c>
    </row>
    <row r="24" spans="1:32">
      <c r="A24" s="21">
        <v>2007</v>
      </c>
      <c r="B24" s="204">
        <v>112.636</v>
      </c>
      <c r="C24" s="204">
        <v>116.84099999999999</v>
      </c>
      <c r="D24" s="204">
        <f t="shared" si="13"/>
        <v>0.96401092082402584</v>
      </c>
      <c r="E24" s="204">
        <v>95.086992378851505</v>
      </c>
      <c r="F24" s="204">
        <v>123.599</v>
      </c>
      <c r="G24" s="204">
        <f t="shared" si="0"/>
        <v>1.0578392858671186</v>
      </c>
      <c r="H24" s="204">
        <f t="shared" si="1"/>
        <v>1.4946588994015313</v>
      </c>
      <c r="I24" s="204">
        <f t="shared" si="2"/>
        <v>0.78670742463927168</v>
      </c>
      <c r="J24" s="204">
        <f t="shared" si="3"/>
        <v>1.8998916911034318</v>
      </c>
      <c r="K24" s="204">
        <f t="shared" si="4"/>
        <v>1.5869054148861566</v>
      </c>
      <c r="L24" s="204">
        <f t="shared" si="5"/>
        <v>1.197230580525638</v>
      </c>
      <c r="M24" s="204">
        <f t="shared" si="6"/>
        <v>1.634756041107305</v>
      </c>
      <c r="N24" s="204">
        <f t="shared" si="14"/>
        <v>2.0779720514991813</v>
      </c>
      <c r="O24" s="204">
        <f t="shared" si="15"/>
        <v>0.57615336051410304</v>
      </c>
      <c r="P24" s="204">
        <v>41482792</v>
      </c>
      <c r="Q24" s="204">
        <f t="shared" si="16"/>
        <v>41482792000000</v>
      </c>
      <c r="R24" s="204">
        <f t="shared" si="22"/>
        <v>2.8724682503066923E-2</v>
      </c>
      <c r="S24" s="204">
        <f t="shared" si="7"/>
        <v>1.8996208615620371</v>
      </c>
      <c r="T24" s="204">
        <f t="shared" si="17"/>
        <v>0.94187018670470479</v>
      </c>
      <c r="U24" s="204">
        <f t="shared" si="18"/>
        <v>2.0168605911693502</v>
      </c>
      <c r="V24" s="204">
        <v>967.67100000000005</v>
      </c>
      <c r="W24" s="204">
        <f t="shared" si="19"/>
        <v>967671000000</v>
      </c>
      <c r="X24" s="204">
        <f t="shared" si="8"/>
        <v>911429920674.69812</v>
      </c>
      <c r="Y24" s="204">
        <f t="shared" si="9"/>
        <v>45.513967732474498</v>
      </c>
      <c r="Z24" s="204">
        <f t="shared" si="20"/>
        <v>46.513967732474498</v>
      </c>
      <c r="AA24" s="204">
        <f t="shared" si="10"/>
        <v>1.9737291431095763</v>
      </c>
      <c r="AB24" s="204">
        <f t="shared" si="11"/>
        <v>1.1371706785472033</v>
      </c>
      <c r="AC24" s="204">
        <v>1.3140542843668022</v>
      </c>
      <c r="AD24" s="204">
        <f t="shared" si="21"/>
        <v>0.86539094470908184</v>
      </c>
      <c r="AE24" s="204">
        <v>0.67422335772305175</v>
      </c>
      <c r="AF24" s="204">
        <f t="shared" si="12"/>
        <v>0.85454375603339372</v>
      </c>
    </row>
    <row r="25" spans="1:32">
      <c r="A25" s="21">
        <v>2008</v>
      </c>
      <c r="B25" s="204">
        <v>111.066</v>
      </c>
      <c r="C25" s="204">
        <v>112.676</v>
      </c>
      <c r="D25" s="204">
        <f t="shared" si="13"/>
        <v>0.98571124285562139</v>
      </c>
      <c r="E25" s="204">
        <v>98.737477385344505</v>
      </c>
      <c r="F25" s="204">
        <v>123.274</v>
      </c>
      <c r="G25" s="204">
        <f t="shared" si="0"/>
        <v>1.0940572970286484</v>
      </c>
      <c r="H25" s="204">
        <f t="shared" si="1"/>
        <v>1.4738252896137158</v>
      </c>
      <c r="I25" s="204">
        <f t="shared" si="2"/>
        <v>0.7586638746557679</v>
      </c>
      <c r="J25" s="204">
        <f t="shared" si="3"/>
        <v>1.9426591127492943</v>
      </c>
      <c r="K25" s="204">
        <f t="shared" si="4"/>
        <v>1.6478283053766218</v>
      </c>
      <c r="L25" s="204">
        <f t="shared" si="5"/>
        <v>1.1789208295613582</v>
      </c>
      <c r="M25" s="204">
        <f t="shared" si="6"/>
        <v>1.6304574973216766</v>
      </c>
      <c r="N25" s="204">
        <f t="shared" si="14"/>
        <v>2.1491170883304171</v>
      </c>
      <c r="O25" s="204">
        <f t="shared" si="15"/>
        <v>0.54856053956428474</v>
      </c>
      <c r="P25" s="204">
        <v>42288928</v>
      </c>
      <c r="Q25" s="204">
        <f t="shared" si="16"/>
        <v>42288928000000</v>
      </c>
      <c r="R25" s="204">
        <f t="shared" si="22"/>
        <v>1.9433021769605041E-2</v>
      </c>
      <c r="S25" s="204">
        <f t="shared" si="7"/>
        <v>1.9365362351187683</v>
      </c>
      <c r="T25" s="204">
        <f t="shared" si="17"/>
        <v>0.89440464446741219</v>
      </c>
      <c r="U25" s="204">
        <f t="shared" si="18"/>
        <v>2.1651679104058212</v>
      </c>
      <c r="V25" s="204">
        <v>954.18200000000002</v>
      </c>
      <c r="W25" s="204">
        <f t="shared" si="19"/>
        <v>954182000000</v>
      </c>
      <c r="X25" s="204">
        <f t="shared" si="8"/>
        <v>865497581697.07031</v>
      </c>
      <c r="Y25" s="204">
        <f t="shared" si="9"/>
        <v>48.860827452665717</v>
      </c>
      <c r="Z25" s="204">
        <f t="shared" si="20"/>
        <v>49.860827452665717</v>
      </c>
      <c r="AA25" s="204">
        <f t="shared" si="10"/>
        <v>2.1157465819493297</v>
      </c>
      <c r="AB25" s="204">
        <f t="shared" si="11"/>
        <v>1.1606150865754155</v>
      </c>
      <c r="AC25" s="204">
        <v>1.3524728882421404</v>
      </c>
      <c r="AD25" s="204">
        <f t="shared" si="21"/>
        <v>0.8581429592159221</v>
      </c>
      <c r="AE25" s="204">
        <v>0.65276282114819717</v>
      </c>
      <c r="AF25" s="204">
        <f t="shared" si="12"/>
        <v>0.84036731534338516</v>
      </c>
    </row>
    <row r="26" spans="1:32">
      <c r="A26" s="21">
        <v>2009</v>
      </c>
      <c r="B26" s="204">
        <v>100</v>
      </c>
      <c r="C26" s="204">
        <v>100</v>
      </c>
      <c r="D26" s="204">
        <f t="shared" si="13"/>
        <v>1</v>
      </c>
      <c r="E26" s="204">
        <v>98.386419971062395</v>
      </c>
      <c r="F26" s="204">
        <v>100</v>
      </c>
      <c r="G26" s="204">
        <f t="shared" si="0"/>
        <v>1</v>
      </c>
      <c r="H26" s="204">
        <f t="shared" si="1"/>
        <v>1.3269815151474942</v>
      </c>
      <c r="I26" s="204">
        <f t="shared" si="2"/>
        <v>0.67331452541425674</v>
      </c>
      <c r="J26" s="204">
        <f t="shared" si="3"/>
        <v>1.970819676481907</v>
      </c>
      <c r="K26" s="204">
        <f t="shared" si="4"/>
        <v>1.6419695133618255</v>
      </c>
      <c r="L26" s="204">
        <f t="shared" si="5"/>
        <v>1.2002778738849922</v>
      </c>
      <c r="M26" s="204">
        <f t="shared" si="6"/>
        <v>1.3226288571164047</v>
      </c>
      <c r="N26" s="204">
        <f t="shared" si="14"/>
        <v>1.964355152300713</v>
      </c>
      <c r="O26" s="204">
        <f t="shared" si="15"/>
        <v>0.61102895394409196</v>
      </c>
      <c r="P26" s="204">
        <v>41246380</v>
      </c>
      <c r="Q26" s="204">
        <f t="shared" si="16"/>
        <v>41246380000000</v>
      </c>
      <c r="R26" s="204">
        <f t="shared" si="22"/>
        <v>-2.4652977725044267E-2</v>
      </c>
      <c r="S26" s="204">
        <f t="shared" si="7"/>
        <v>1.8887948504506442</v>
      </c>
      <c r="T26" s="204">
        <f t="shared" si="17"/>
        <v>0.80816452702010655</v>
      </c>
      <c r="U26" s="204">
        <f t="shared" si="18"/>
        <v>2.3371414944616249</v>
      </c>
      <c r="V26" s="204">
        <v>859.11599999999999</v>
      </c>
      <c r="W26" s="204">
        <f t="shared" si="19"/>
        <v>859116000000</v>
      </c>
      <c r="X26" s="204">
        <f t="shared" si="8"/>
        <v>782047830910.28625</v>
      </c>
      <c r="Y26" s="204">
        <f t="shared" si="9"/>
        <v>52.741505531688688</v>
      </c>
      <c r="Z26" s="204">
        <f t="shared" si="20"/>
        <v>53.741505531688688</v>
      </c>
      <c r="AA26" s="204">
        <f t="shared" si="10"/>
        <v>2.2804155575922436</v>
      </c>
      <c r="AB26" s="204">
        <f t="shared" si="11"/>
        <v>1.3933999327134219</v>
      </c>
      <c r="AC26" s="204">
        <v>1.3818331487325748</v>
      </c>
      <c r="AD26" s="204">
        <f t="shared" si="21"/>
        <v>1.0083706082687742</v>
      </c>
      <c r="AE26" s="204">
        <v>0.64149698868567284</v>
      </c>
      <c r="AF26" s="204">
        <f t="shared" si="12"/>
        <v>0.95250478914327386</v>
      </c>
    </row>
    <row r="27" spans="1:32">
      <c r="A27" s="21">
        <v>2010</v>
      </c>
      <c r="B27" s="204">
        <v>101.229</v>
      </c>
      <c r="C27" s="204">
        <v>97.200999999999993</v>
      </c>
      <c r="D27" s="204">
        <f t="shared" si="13"/>
        <v>1.0414399028816577</v>
      </c>
      <c r="E27" s="204">
        <v>100</v>
      </c>
      <c r="F27" s="204">
        <v>110.64</v>
      </c>
      <c r="G27" s="204">
        <f t="shared" si="0"/>
        <v>1.1382598944455304</v>
      </c>
      <c r="H27" s="204">
        <f t="shared" si="1"/>
        <v>1.3432901179686567</v>
      </c>
      <c r="I27" s="204">
        <f t="shared" si="2"/>
        <v>0.65446845184791169</v>
      </c>
      <c r="J27" s="204">
        <f t="shared" si="3"/>
        <v>2.0524902524725772</v>
      </c>
      <c r="K27" s="204">
        <f t="shared" si="4"/>
        <v>1.6688985266917575</v>
      </c>
      <c r="L27" s="204">
        <f t="shared" si="5"/>
        <v>1.2298472433439138</v>
      </c>
      <c r="M27" s="204">
        <f t="shared" si="6"/>
        <v>1.46335656751359</v>
      </c>
      <c r="N27" s="204">
        <f t="shared" si="14"/>
        <v>2.2359466883113432</v>
      </c>
      <c r="O27" s="204">
        <f t="shared" si="15"/>
        <v>0.55003424266467327</v>
      </c>
      <c r="P27" s="204">
        <v>40726104</v>
      </c>
      <c r="Q27" s="204">
        <f t="shared" si="16"/>
        <v>40726104000000</v>
      </c>
      <c r="R27" s="204">
        <f t="shared" si="22"/>
        <v>-1.2613858476792417E-2</v>
      </c>
      <c r="S27" s="204">
        <f t="shared" si="7"/>
        <v>1.8649698595153654</v>
      </c>
      <c r="T27" s="204">
        <f t="shared" si="17"/>
        <v>0.80489622136071304</v>
      </c>
      <c r="U27" s="204">
        <f t="shared" si="18"/>
        <v>2.3170314507906999</v>
      </c>
      <c r="V27" s="204">
        <v>869.67200000000003</v>
      </c>
      <c r="W27" s="204">
        <f t="shared" si="19"/>
        <v>869672000000</v>
      </c>
      <c r="X27" s="204">
        <f t="shared" si="8"/>
        <v>778882873091.17822</v>
      </c>
      <c r="Y27" s="204">
        <f t="shared" si="9"/>
        <v>52.287841223634771</v>
      </c>
      <c r="Z27" s="204">
        <f t="shared" si="20"/>
        <v>53.287841223634771</v>
      </c>
      <c r="AA27" s="204">
        <f t="shared" si="10"/>
        <v>2.2611652009865759</v>
      </c>
      <c r="AB27" s="204">
        <f t="shared" si="11"/>
        <v>1.243718288864365</v>
      </c>
      <c r="AC27" s="204">
        <v>1.378393414239433</v>
      </c>
      <c r="AD27" s="204">
        <f t="shared" si="21"/>
        <v>0.90229558268066834</v>
      </c>
      <c r="AE27" s="204">
        <v>0.67956822860826827</v>
      </c>
      <c r="AF27" s="204">
        <f t="shared" si="12"/>
        <v>0.80938781348139832</v>
      </c>
    </row>
    <row r="28" spans="1:32">
      <c r="A28" s="21">
        <v>2011</v>
      </c>
      <c r="B28" s="204">
        <v>105.13200000000001</v>
      </c>
      <c r="C28" s="204">
        <v>98.494</v>
      </c>
      <c r="D28" s="204">
        <f t="shared" si="13"/>
        <v>1.0673949682214146</v>
      </c>
      <c r="E28" s="204">
        <v>103.156841568622</v>
      </c>
      <c r="F28" s="204">
        <v>119.232</v>
      </c>
      <c r="G28" s="204">
        <f t="shared" si="0"/>
        <v>1.2105508965013096</v>
      </c>
      <c r="H28" s="204">
        <f t="shared" si="1"/>
        <v>1.3950822065048636</v>
      </c>
      <c r="I28" s="204">
        <f t="shared" si="2"/>
        <v>0.663174408661518</v>
      </c>
      <c r="J28" s="204">
        <f t="shared" si="3"/>
        <v>2.1036430059485434</v>
      </c>
      <c r="K28" s="204">
        <f t="shared" si="4"/>
        <v>1.7215830091204831</v>
      </c>
      <c r="L28" s="204">
        <f t="shared" si="5"/>
        <v>1.2219236567763561</v>
      </c>
      <c r="M28" s="204">
        <f t="shared" si="6"/>
        <v>1.5769968389170315</v>
      </c>
      <c r="N28" s="204">
        <f t="shared" si="14"/>
        <v>2.3779518906645949</v>
      </c>
      <c r="O28" s="204">
        <f t="shared" si="15"/>
        <v>0.51385549958912347</v>
      </c>
      <c r="P28" s="204">
        <v>41494724</v>
      </c>
      <c r="Q28" s="204">
        <f t="shared" si="16"/>
        <v>41494724000000</v>
      </c>
      <c r="R28" s="204">
        <f t="shared" si="22"/>
        <v>1.8872907656475091E-2</v>
      </c>
      <c r="S28" s="204">
        <f t="shared" si="7"/>
        <v>1.9001672634561082</v>
      </c>
      <c r="T28" s="204">
        <f t="shared" si="17"/>
        <v>0.8103484985121796</v>
      </c>
      <c r="U28" s="204">
        <f t="shared" si="18"/>
        <v>2.3448766388101707</v>
      </c>
      <c r="V28" s="204">
        <v>903.20600000000002</v>
      </c>
      <c r="W28" s="204">
        <f t="shared" si="19"/>
        <v>903206000000</v>
      </c>
      <c r="X28" s="204">
        <f t="shared" si="8"/>
        <v>784161369925.94373</v>
      </c>
      <c r="Y28" s="204">
        <f t="shared" si="9"/>
        <v>52.916052220117351</v>
      </c>
      <c r="Z28" s="204">
        <f t="shared" si="20"/>
        <v>53.916052220117351</v>
      </c>
      <c r="AA28" s="204">
        <f t="shared" si="10"/>
        <v>2.2878221045410303</v>
      </c>
      <c r="AB28" s="204">
        <f t="shared" si="11"/>
        <v>1.175609970499971</v>
      </c>
      <c r="AC28" s="204">
        <v>1.385079280726395</v>
      </c>
      <c r="AD28" s="204">
        <f t="shared" si="21"/>
        <v>0.84876727769938964</v>
      </c>
      <c r="AE28" s="204">
        <v>0.66704092505590307</v>
      </c>
      <c r="AF28" s="204">
        <f t="shared" si="12"/>
        <v>0.77035078401832469</v>
      </c>
    </row>
    <row r="29" spans="1:32">
      <c r="A29" s="21">
        <v>2012</v>
      </c>
      <c r="B29" s="204">
        <v>109.419</v>
      </c>
      <c r="C29" s="204">
        <v>100.36</v>
      </c>
      <c r="D29" s="204">
        <f t="shared" si="13"/>
        <v>1.0902650458349941</v>
      </c>
      <c r="E29" s="204">
        <v>105.291504532868</v>
      </c>
      <c r="F29" s="204">
        <v>122.84</v>
      </c>
      <c r="G29" s="204">
        <f t="shared" si="0"/>
        <v>1.2239936229573536</v>
      </c>
      <c r="H29" s="204">
        <f t="shared" si="1"/>
        <v>1.4519699040592364</v>
      </c>
      <c r="I29" s="204">
        <f t="shared" si="2"/>
        <v>0.67573845770574803</v>
      </c>
      <c r="J29" s="204">
        <f t="shared" si="3"/>
        <v>2.1487158049120545</v>
      </c>
      <c r="K29" s="204">
        <f t="shared" si="4"/>
        <v>1.7572083678806192</v>
      </c>
      <c r="L29" s="204">
        <f t="shared" si="5"/>
        <v>1.2228008039272174</v>
      </c>
      <c r="M29" s="204">
        <f t="shared" si="6"/>
        <v>1.6247172880817915</v>
      </c>
      <c r="N29" s="204">
        <f t="shared" si="14"/>
        <v>2.4043581796394937</v>
      </c>
      <c r="O29" s="204">
        <f t="shared" si="15"/>
        <v>0.50857680618557521</v>
      </c>
      <c r="P29" s="204">
        <f>P28*(1+R28)</f>
        <v>42277850.094282918</v>
      </c>
      <c r="Q29" s="204">
        <f t="shared" si="16"/>
        <v>42277850094282.914</v>
      </c>
      <c r="R29" s="204">
        <f t="shared" si="22"/>
        <v>1.8872907656475091E-2</v>
      </c>
      <c r="S29" s="204">
        <f t="shared" si="7"/>
        <v>1.9360289447511723</v>
      </c>
      <c r="T29" s="204">
        <f t="shared" si="17"/>
        <v>0.82629352932712641</v>
      </c>
      <c r="U29" s="204">
        <f t="shared" si="18"/>
        <v>2.3430280838913671</v>
      </c>
      <c r="V29" s="204">
        <v>940.03499999999997</v>
      </c>
      <c r="W29" s="204">
        <f t="shared" si="19"/>
        <v>940035000000</v>
      </c>
      <c r="X29" s="204">
        <f t="shared" si="8"/>
        <v>799590008917.91504</v>
      </c>
      <c r="Y29" s="204">
        <f t="shared" si="9"/>
        <v>52.874410163650644</v>
      </c>
      <c r="Z29" s="204">
        <f t="shared" si="20"/>
        <v>53.874410163650644</v>
      </c>
      <c r="AA29" s="204">
        <f t="shared" si="10"/>
        <v>2.286055105412939</v>
      </c>
      <c r="AB29" s="204">
        <f t="shared" si="11"/>
        <v>1.162634604275141</v>
      </c>
      <c r="AC29" s="204">
        <v>1.4238715335782881</v>
      </c>
      <c r="AD29" s="204">
        <f t="shared" si="21"/>
        <v>0.81653054847817585</v>
      </c>
      <c r="AE29" s="204">
        <v>0.66835138923103488</v>
      </c>
      <c r="AF29" s="204">
        <f t="shared" si="12"/>
        <v>0.7609422444243189</v>
      </c>
    </row>
    <row r="30" spans="1:32" ht="15" customHeight="1">
      <c r="A30" s="21">
        <v>2013</v>
      </c>
      <c r="B30" s="204">
        <v>110.49299999999999</v>
      </c>
      <c r="C30" s="204">
        <v>100.99</v>
      </c>
      <c r="D30" s="204">
        <f t="shared" si="13"/>
        <v>1.0940984255866917</v>
      </c>
      <c r="E30" s="204">
        <v>106.83384887486601</v>
      </c>
      <c r="F30" s="204">
        <v>124.633</v>
      </c>
      <c r="G30" s="204">
        <f t="shared" si="0"/>
        <v>1.2341122883453808</v>
      </c>
      <c r="H30" s="204">
        <f t="shared" si="1"/>
        <v>1.4662216855319206</v>
      </c>
      <c r="I30" s="204">
        <f t="shared" si="2"/>
        <v>0.67998033921585788</v>
      </c>
      <c r="J30" s="204">
        <f t="shared" si="3"/>
        <v>2.1562707051541272</v>
      </c>
      <c r="K30" s="204">
        <f t="shared" si="4"/>
        <v>1.7829485298807375</v>
      </c>
      <c r="L30" s="204">
        <f t="shared" si="5"/>
        <v>1.2093847180761643</v>
      </c>
      <c r="M30" s="204">
        <f t="shared" si="6"/>
        <v>1.6484320234898884</v>
      </c>
      <c r="N30" s="204">
        <f t="shared" si="14"/>
        <v>2.4242348321288718</v>
      </c>
      <c r="O30" s="204">
        <f t="shared" si="15"/>
        <v>0.49887275854960311</v>
      </c>
      <c r="P30" s="204">
        <f>P29*(1+R29)</f>
        <v>43075756.055026613</v>
      </c>
      <c r="Q30" s="204">
        <f t="shared" si="16"/>
        <v>43075756055026.609</v>
      </c>
      <c r="R30" s="204">
        <f t="shared" si="22"/>
        <v>1.8872907656475091E-2</v>
      </c>
      <c r="S30" s="204">
        <f t="shared" si="7"/>
        <v>1.9725674402457238</v>
      </c>
      <c r="T30" s="204">
        <f t="shared" si="17"/>
        <v>0.82235783083990488</v>
      </c>
      <c r="U30" s="204">
        <f t="shared" si="18"/>
        <v>2.3986728967255857</v>
      </c>
      <c r="V30" s="204">
        <v>949.25900000000001</v>
      </c>
      <c r="W30" s="204">
        <f t="shared" si="19"/>
        <v>949259000000</v>
      </c>
      <c r="X30" s="204">
        <f t="shared" si="8"/>
        <v>795779074650.73157</v>
      </c>
      <c r="Y30" s="204">
        <f t="shared" si="9"/>
        <v>54.130294986623781</v>
      </c>
      <c r="Z30" s="204">
        <f t="shared" si="20"/>
        <v>55.130294986623781</v>
      </c>
      <c r="AA30" s="204">
        <f t="shared" si="10"/>
        <v>2.3393461187650528</v>
      </c>
      <c r="AB30" s="204">
        <f t="shared" si="11"/>
        <v>1.1670360514706293</v>
      </c>
      <c r="AC30" s="204">
        <v>1.4441903566063841</v>
      </c>
      <c r="AD30" s="204">
        <f t="shared" si="21"/>
        <v>0.8080901843251308</v>
      </c>
      <c r="AE30" s="204">
        <v>0.68703263150438154</v>
      </c>
      <c r="AF30" s="204">
        <f t="shared" si="12"/>
        <v>0.72612673062883704</v>
      </c>
    </row>
    <row r="31" spans="1:32" ht="14.45" customHeight="1" thickBot="1">
      <c r="A31" s="205">
        <v>2014</v>
      </c>
      <c r="B31" s="206">
        <v>115.28700000000001</v>
      </c>
      <c r="C31" s="206">
        <v>102.36499999999999</v>
      </c>
      <c r="D31" s="206">
        <f t="shared" si="13"/>
        <v>1.126234552825673</v>
      </c>
      <c r="E31" s="206">
        <v>108.566932118964</v>
      </c>
      <c r="F31" s="206">
        <v>128.29</v>
      </c>
      <c r="G31" s="206">
        <f t="shared" si="0"/>
        <v>1.2532603917354563</v>
      </c>
      <c r="H31" s="206">
        <f t="shared" si="1"/>
        <v>1.5298371793680916</v>
      </c>
      <c r="I31" s="206">
        <f t="shared" si="2"/>
        <v>0.68923841394030383</v>
      </c>
      <c r="J31" s="206">
        <f t="shared" si="3"/>
        <v>2.2196052170426381</v>
      </c>
      <c r="K31" s="206">
        <f t="shared" si="4"/>
        <v>1.8118719306078308</v>
      </c>
      <c r="L31" s="206">
        <f t="shared" si="5"/>
        <v>1.2250342750759566</v>
      </c>
      <c r="M31" s="206">
        <f t="shared" si="6"/>
        <v>1.6968005607946353</v>
      </c>
      <c r="N31" s="206">
        <f t="shared" si="14"/>
        <v>2.4618485076799539</v>
      </c>
      <c r="O31" s="206">
        <f t="shared" si="15"/>
        <v>0.49760749747775057</v>
      </c>
      <c r="P31" s="206">
        <f>P30*(1+R30)</f>
        <v>43888720.821285978</v>
      </c>
      <c r="Q31" s="206">
        <f t="shared" si="16"/>
        <v>43888720821285.977</v>
      </c>
      <c r="R31" s="206">
        <f t="shared" si="22"/>
        <v>1.8872907656475091E-2</v>
      </c>
      <c r="S31" s="206">
        <f t="shared" si="7"/>
        <v>2.0097955233916509</v>
      </c>
      <c r="T31" s="206">
        <f t="shared" si="17"/>
        <v>0.84434068077586222</v>
      </c>
      <c r="U31" s="206">
        <f t="shared" si="18"/>
        <v>2.3803135027733777</v>
      </c>
      <c r="V31" s="206">
        <v>990.447</v>
      </c>
      <c r="W31" s="206">
        <f t="shared" si="19"/>
        <v>990447000000</v>
      </c>
      <c r="X31" s="206">
        <f t="shared" si="8"/>
        <v>817053212014.49731</v>
      </c>
      <c r="Y31" s="206">
        <f t="shared" si="9"/>
        <v>53.715865963093776</v>
      </c>
      <c r="Z31" s="206">
        <f t="shared" si="20"/>
        <v>54.715865963093776</v>
      </c>
      <c r="AA31" s="206">
        <f t="shared" si="10"/>
        <v>2.3217606346327124</v>
      </c>
      <c r="AB31" s="206">
        <f t="shared" si="11"/>
        <v>1.1553254991419379</v>
      </c>
      <c r="AC31" s="206"/>
      <c r="AD31" s="206" t="e">
        <f t="shared" si="21"/>
        <v>#DIV/0!</v>
      </c>
      <c r="AE31" s="206"/>
      <c r="AF31" s="206"/>
    </row>
    <row r="32" spans="1:32" ht="15" thickTop="1"/>
  </sheetData>
  <hyperlinks>
    <hyperlink ref="K1" location="Índice!A1" display="Volver al índice" xr:uid="{39C98E9B-DC06-45CC-9147-DBB3907B89CF}"/>
  </hyperlinks>
  <pageMargins left="0.7" right="0.7" top="0.75" bottom="0.75" header="0.3" footer="0.3"/>
  <legacy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5D7C9-216E-4EB3-B304-67270791CCB4}">
  <dimension ref="N1"/>
  <sheetViews>
    <sheetView workbookViewId="0">
      <selection activeCell="N1" sqref="N1"/>
    </sheetView>
  </sheetViews>
  <sheetFormatPr defaultColWidth="11.42578125" defaultRowHeight="14.45"/>
  <cols>
    <col min="14" max="14" width="13.42578125" bestFit="1" customWidth="1"/>
  </cols>
  <sheetData>
    <row r="1" spans="14:14">
      <c r="N1" s="219" t="s">
        <v>61</v>
      </c>
    </row>
  </sheetData>
  <hyperlinks>
    <hyperlink ref="N1" location="Índice!A1" display="Volver al índice" xr:uid="{DDE2D534-34D9-4E72-9BCC-FBFDD77B6542}"/>
  </hyperlink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F31A2-7B6E-45DA-9E18-B458825C47F1}">
  <sheetPr>
    <tabColor rgb="FF29C5D1"/>
  </sheetPr>
  <dimension ref="A1:L29"/>
  <sheetViews>
    <sheetView workbookViewId="0"/>
  </sheetViews>
  <sheetFormatPr defaultColWidth="11.42578125" defaultRowHeight="14.45"/>
  <cols>
    <col min="1" max="1" width="10.85546875" style="1"/>
    <col min="2" max="12" width="15.5703125" customWidth="1"/>
  </cols>
  <sheetData>
    <row r="1" spans="1:12" ht="21">
      <c r="A1" s="58" t="s">
        <v>419</v>
      </c>
      <c r="B1" s="167"/>
      <c r="C1" s="58"/>
      <c r="D1" s="167"/>
      <c r="E1" s="58"/>
      <c r="F1" s="167"/>
      <c r="G1" s="58"/>
      <c r="H1" s="167"/>
      <c r="I1" s="58"/>
      <c r="J1" s="167"/>
      <c r="K1" s="58"/>
      <c r="L1" s="167"/>
    </row>
    <row r="2" spans="1:12" ht="15.95" thickBot="1">
      <c r="A2" s="208" t="s">
        <v>420</v>
      </c>
      <c r="B2" s="207"/>
      <c r="C2" s="208"/>
      <c r="D2" s="207"/>
      <c r="E2" s="208"/>
      <c r="F2" s="207"/>
      <c r="G2" s="208"/>
      <c r="H2" s="207"/>
      <c r="I2" s="208"/>
      <c r="J2" s="207"/>
      <c r="K2" s="219" t="s">
        <v>61</v>
      </c>
      <c r="L2" s="207"/>
    </row>
    <row r="3" spans="1:12" ht="29.45" thickTop="1">
      <c r="A3" s="31" t="s">
        <v>63</v>
      </c>
      <c r="B3" s="31" t="s">
        <v>421</v>
      </c>
      <c r="C3" s="31" t="s">
        <v>422</v>
      </c>
      <c r="D3" s="31" t="s">
        <v>423</v>
      </c>
      <c r="E3" s="31" t="s">
        <v>424</v>
      </c>
      <c r="F3" s="31" t="s">
        <v>425</v>
      </c>
      <c r="G3" s="31" t="s">
        <v>426</v>
      </c>
      <c r="H3" s="31" t="s">
        <v>427</v>
      </c>
      <c r="I3" s="31" t="s">
        <v>428</v>
      </c>
      <c r="J3" s="31" t="s">
        <v>429</v>
      </c>
      <c r="K3" s="31" t="s">
        <v>430</v>
      </c>
      <c r="L3" s="31" t="s">
        <v>431</v>
      </c>
    </row>
    <row r="4" spans="1:12">
      <c r="A4" s="21">
        <v>1990</v>
      </c>
      <c r="B4" s="204">
        <v>9.4501091645733997</v>
      </c>
      <c r="C4" s="204">
        <f>+B4/$B$4</f>
        <v>1</v>
      </c>
      <c r="D4" s="204">
        <v>1</v>
      </c>
      <c r="E4" s="204">
        <f>+D4/C4</f>
        <v>1</v>
      </c>
      <c r="F4" s="204">
        <v>34.155826373243066</v>
      </c>
      <c r="G4" s="204">
        <f>+F4/$F$4</f>
        <v>1</v>
      </c>
      <c r="H4" s="204">
        <v>1</v>
      </c>
      <c r="I4" s="204">
        <f>G4/H4</f>
        <v>1</v>
      </c>
      <c r="J4" s="204">
        <v>1</v>
      </c>
      <c r="K4" s="204">
        <v>1</v>
      </c>
      <c r="L4" s="204">
        <f>+K4/J4</f>
        <v>1</v>
      </c>
    </row>
    <row r="5" spans="1:12">
      <c r="A5" s="21">
        <v>1991</v>
      </c>
      <c r="B5" s="204">
        <v>8.3918257492166077</v>
      </c>
      <c r="C5" s="204">
        <f t="shared" ref="C5:C27" si="0">+B5/$B$4</f>
        <v>0.88801363064417416</v>
      </c>
      <c r="D5" s="204">
        <v>0.96954279434474289</v>
      </c>
      <c r="E5" s="204">
        <f t="shared" ref="E5:E27" si="1">+D5/C5</f>
        <v>1.0918107120061058</v>
      </c>
      <c r="F5" s="204">
        <v>32.302508489334386</v>
      </c>
      <c r="G5" s="204">
        <f t="shared" ref="G5:G28" si="2">+F5/$F$4</f>
        <v>0.94573933408443223</v>
      </c>
      <c r="H5" s="204">
        <v>1.0189662306347413</v>
      </c>
      <c r="I5" s="204">
        <f t="shared" ref="I5:I28" si="3">G5/H5</f>
        <v>0.92813609092354898</v>
      </c>
      <c r="J5" s="204">
        <v>1.0249624897372294</v>
      </c>
      <c r="K5" s="204">
        <v>1.0303735885413927</v>
      </c>
      <c r="L5" s="204">
        <f t="shared" ref="L5:L27" si="4">+K5/J5</f>
        <v>1.005279313983042</v>
      </c>
    </row>
    <row r="6" spans="1:12">
      <c r="A6" s="21">
        <v>1992</v>
      </c>
      <c r="B6" s="204">
        <v>7.9354587861664418</v>
      </c>
      <c r="C6" s="204">
        <f t="shared" si="0"/>
        <v>0.83972138818405573</v>
      </c>
      <c r="D6" s="204">
        <v>0.98481918094202059</v>
      </c>
      <c r="E6" s="204">
        <f t="shared" si="1"/>
        <v>1.1727927796048483</v>
      </c>
      <c r="F6" s="204">
        <v>31.287807520923995</v>
      </c>
      <c r="G6" s="204">
        <f t="shared" si="2"/>
        <v>0.91603134349676241</v>
      </c>
      <c r="H6" s="204">
        <v>1.0888020488600501</v>
      </c>
      <c r="I6" s="204">
        <f t="shared" si="3"/>
        <v>0.84132037082022904</v>
      </c>
      <c r="J6" s="204">
        <v>0.98472866194796493</v>
      </c>
      <c r="K6" s="204">
        <v>1.016590507047302</v>
      </c>
      <c r="L6" s="204">
        <f t="shared" si="4"/>
        <v>1.0323559639630158</v>
      </c>
    </row>
    <row r="7" spans="1:12">
      <c r="A7" s="21">
        <v>1993</v>
      </c>
      <c r="B7" s="204">
        <v>7.100692300302156</v>
      </c>
      <c r="C7" s="204">
        <f t="shared" si="0"/>
        <v>0.75138733073277653</v>
      </c>
      <c r="D7" s="204">
        <v>0.98210069043112236</v>
      </c>
      <c r="E7" s="204">
        <f t="shared" si="1"/>
        <v>1.3070498400250465</v>
      </c>
      <c r="F7" s="204">
        <v>26.752117641193035</v>
      </c>
      <c r="G7" s="204">
        <f t="shared" si="2"/>
        <v>0.78323731210175207</v>
      </c>
      <c r="H7" s="204">
        <v>1.1277573252227635</v>
      </c>
      <c r="I7" s="204">
        <f t="shared" si="3"/>
        <v>0.69450873391315893</v>
      </c>
      <c r="J7" s="204">
        <v>0.99447046844189213</v>
      </c>
      <c r="K7" s="204">
        <v>1.0456626919670129</v>
      </c>
      <c r="L7" s="204">
        <f t="shared" si="4"/>
        <v>1.0514768664828502</v>
      </c>
    </row>
    <row r="8" spans="1:12">
      <c r="A8" s="21">
        <v>1994</v>
      </c>
      <c r="B8" s="204">
        <v>7.0191440702357912</v>
      </c>
      <c r="C8" s="204">
        <f t="shared" si="0"/>
        <v>0.74275798808220983</v>
      </c>
      <c r="D8" s="204">
        <v>0.99513611103501953</v>
      </c>
      <c r="E8" s="204">
        <f t="shared" si="1"/>
        <v>1.3397851345960563</v>
      </c>
      <c r="F8" s="204">
        <v>26.805081104180704</v>
      </c>
      <c r="G8" s="204">
        <f t="shared" si="2"/>
        <v>0.78478795422087122</v>
      </c>
      <c r="H8" s="204">
        <v>1.1727546813070582</v>
      </c>
      <c r="I8" s="204">
        <f t="shared" si="3"/>
        <v>0.66918339080617406</v>
      </c>
      <c r="J8" s="204">
        <v>0.99302951148160623</v>
      </c>
      <c r="K8" s="204">
        <v>1.0656195850200267</v>
      </c>
      <c r="L8" s="204">
        <f t="shared" si="4"/>
        <v>1.0730996135554074</v>
      </c>
    </row>
    <row r="9" spans="1:12">
      <c r="A9" s="21">
        <v>1995</v>
      </c>
      <c r="B9" s="204">
        <v>6.9299794364329319</v>
      </c>
      <c r="C9" s="204">
        <f t="shared" si="0"/>
        <v>0.73332268609256512</v>
      </c>
      <c r="D9" s="204">
        <v>0.99270451745566757</v>
      </c>
      <c r="E9" s="204">
        <f t="shared" si="1"/>
        <v>1.3537076327819504</v>
      </c>
      <c r="F9" s="204">
        <v>26.518085029321725</v>
      </c>
      <c r="G9" s="204">
        <f t="shared" si="2"/>
        <v>0.77638540316785942</v>
      </c>
      <c r="H9" s="204">
        <v>1.2014254476119193</v>
      </c>
      <c r="I9" s="204">
        <f t="shared" si="3"/>
        <v>0.64622020842915007</v>
      </c>
      <c r="J9" s="204">
        <v>1.0043145551187402</v>
      </c>
      <c r="K9" s="204">
        <v>1.109393966528341</v>
      </c>
      <c r="L9" s="204">
        <f t="shared" si="4"/>
        <v>1.1046279881876024</v>
      </c>
    </row>
    <row r="10" spans="1:12">
      <c r="A10" s="21">
        <v>1996</v>
      </c>
      <c r="B10" s="204">
        <v>6.7729356828629186</v>
      </c>
      <c r="C10" s="204">
        <f t="shared" si="0"/>
        <v>0.71670449144157211</v>
      </c>
      <c r="D10" s="204">
        <v>0.99155029679638373</v>
      </c>
      <c r="E10" s="204">
        <f t="shared" si="1"/>
        <v>1.38348553502433</v>
      </c>
      <c r="F10" s="204">
        <v>27.862199056246233</v>
      </c>
      <c r="G10" s="204">
        <f t="shared" si="2"/>
        <v>0.81573781151648184</v>
      </c>
      <c r="H10" s="204">
        <v>1.2532099565175945</v>
      </c>
      <c r="I10" s="204">
        <f t="shared" si="3"/>
        <v>0.6509187126020326</v>
      </c>
      <c r="J10" s="204">
        <v>1.0909457269016885</v>
      </c>
      <c r="K10" s="204">
        <v>1.140576932258333</v>
      </c>
      <c r="L10" s="204">
        <f t="shared" si="4"/>
        <v>1.0454937437608363</v>
      </c>
    </row>
    <row r="11" spans="1:12">
      <c r="A11" s="21">
        <v>1997</v>
      </c>
      <c r="B11" s="204">
        <v>6.746553877713759</v>
      </c>
      <c r="C11" s="204">
        <f t="shared" si="0"/>
        <v>0.71391279827806253</v>
      </c>
      <c r="D11" s="204">
        <v>1.0203152871705417</v>
      </c>
      <c r="E11" s="204">
        <f t="shared" si="1"/>
        <v>1.4291875557232105</v>
      </c>
      <c r="F11" s="204">
        <v>28.726339939718649</v>
      </c>
      <c r="G11" s="204">
        <f t="shared" si="2"/>
        <v>0.84103776690416254</v>
      </c>
      <c r="H11" s="204">
        <v>1.3267141714642834</v>
      </c>
      <c r="I11" s="204">
        <f t="shared" si="3"/>
        <v>0.6339253661366383</v>
      </c>
      <c r="J11" s="204">
        <v>1.1039009468177106</v>
      </c>
      <c r="K11" s="204">
        <v>1.1504958848250546</v>
      </c>
      <c r="L11" s="204">
        <f t="shared" si="4"/>
        <v>1.0422093468998885</v>
      </c>
    </row>
    <row r="12" spans="1:12">
      <c r="A12" s="21">
        <v>1998</v>
      </c>
      <c r="B12" s="204">
        <v>6.7078379497118013</v>
      </c>
      <c r="C12" s="204">
        <f t="shared" si="0"/>
        <v>0.70981592200629451</v>
      </c>
      <c r="D12" s="204">
        <v>1.0514553149957764</v>
      </c>
      <c r="E12" s="204">
        <f t="shared" si="1"/>
        <v>1.4813070296082373</v>
      </c>
      <c r="F12" s="204">
        <v>28.672139300781058</v>
      </c>
      <c r="G12" s="204">
        <f t="shared" si="2"/>
        <v>0.83945090326498994</v>
      </c>
      <c r="H12" s="204">
        <v>1.3525801127148822</v>
      </c>
      <c r="I12" s="204">
        <f t="shared" si="3"/>
        <v>0.62062934045367146</v>
      </c>
      <c r="J12" s="204">
        <v>1.105921390593182</v>
      </c>
      <c r="K12" s="204">
        <v>1.169670331017264</v>
      </c>
      <c r="L12" s="204">
        <f t="shared" si="4"/>
        <v>1.0576432836604137</v>
      </c>
    </row>
    <row r="13" spans="1:12">
      <c r="A13" s="21">
        <v>1999</v>
      </c>
      <c r="B13" s="204">
        <v>6.7086470170235089</v>
      </c>
      <c r="C13" s="204">
        <f t="shared" si="0"/>
        <v>0.70990153660583166</v>
      </c>
      <c r="D13" s="204">
        <v>1.0686922181461642</v>
      </c>
      <c r="E13" s="204">
        <f t="shared" si="1"/>
        <v>1.505409078638956</v>
      </c>
      <c r="F13" s="204">
        <v>26.28483827105882</v>
      </c>
      <c r="G13" s="204">
        <f t="shared" si="2"/>
        <v>0.76955650212725624</v>
      </c>
      <c r="H13" s="204">
        <v>1.4295313423586979</v>
      </c>
      <c r="I13" s="204">
        <f t="shared" si="3"/>
        <v>0.53832782767637921</v>
      </c>
      <c r="J13" s="204">
        <v>1.0487667649657437</v>
      </c>
      <c r="K13" s="204">
        <v>1.204144990963407</v>
      </c>
      <c r="L13" s="204">
        <f t="shared" si="4"/>
        <v>1.1481532702866861</v>
      </c>
    </row>
    <row r="14" spans="1:12">
      <c r="A14" s="21">
        <v>2000</v>
      </c>
      <c r="B14" s="204">
        <v>6.8505647193654839</v>
      </c>
      <c r="C14" s="204">
        <f t="shared" si="0"/>
        <v>0.72491910940530757</v>
      </c>
      <c r="D14" s="204">
        <v>1.0977184204510031</v>
      </c>
      <c r="E14" s="204">
        <f t="shared" si="1"/>
        <v>1.5142633242921739</v>
      </c>
      <c r="F14" s="204">
        <v>26.885809481444284</v>
      </c>
      <c r="G14" s="204">
        <f t="shared" si="2"/>
        <v>0.78715148588839423</v>
      </c>
      <c r="H14" s="204">
        <v>1.5155697909694328</v>
      </c>
      <c r="I14" s="204">
        <f t="shared" si="3"/>
        <v>0.51937660052256218</v>
      </c>
      <c r="J14" s="204">
        <v>1.0785061894765151</v>
      </c>
      <c r="K14" s="204">
        <v>1.2263579636479722</v>
      </c>
      <c r="L14" s="204">
        <f t="shared" si="4"/>
        <v>1.1370894071949846</v>
      </c>
    </row>
    <row r="15" spans="1:12">
      <c r="A15" s="21">
        <v>2001</v>
      </c>
      <c r="B15" s="204">
        <v>6.4201602733366974</v>
      </c>
      <c r="C15" s="204">
        <f t="shared" si="0"/>
        <v>0.67937419150718548</v>
      </c>
      <c r="D15" s="204">
        <v>1.0277535785733682</v>
      </c>
      <c r="E15" s="204">
        <f t="shared" si="1"/>
        <v>1.5127945562567018</v>
      </c>
      <c r="F15" s="204">
        <v>27.485939379990963</v>
      </c>
      <c r="G15" s="204">
        <f t="shared" si="2"/>
        <v>0.8047218380733675</v>
      </c>
      <c r="H15" s="204">
        <v>1.4899394726636856</v>
      </c>
      <c r="I15" s="204">
        <f t="shared" si="3"/>
        <v>0.54010371081363528</v>
      </c>
      <c r="J15" s="204">
        <v>1.1842360362487605</v>
      </c>
      <c r="K15" s="204">
        <v>1.3625728289575534</v>
      </c>
      <c r="L15" s="204">
        <f t="shared" si="4"/>
        <v>1.1505922698262929</v>
      </c>
    </row>
    <row r="16" spans="1:12">
      <c r="A16" s="21">
        <v>2002</v>
      </c>
      <c r="B16" s="204">
        <v>6.4640904104754791</v>
      </c>
      <c r="C16" s="204">
        <f t="shared" si="0"/>
        <v>0.68402282956773475</v>
      </c>
      <c r="D16" s="204">
        <v>0.97101179340451049</v>
      </c>
      <c r="E16" s="204">
        <f t="shared" si="1"/>
        <v>1.4195605050465014</v>
      </c>
      <c r="F16" s="204">
        <v>29.515618937412754</v>
      </c>
      <c r="G16" s="204">
        <f t="shared" si="2"/>
        <v>0.86414594730855787</v>
      </c>
      <c r="H16" s="204">
        <v>1.5668356149814755</v>
      </c>
      <c r="I16" s="204">
        <f t="shared" si="3"/>
        <v>0.55152304367218163</v>
      </c>
      <c r="J16" s="204">
        <v>1.2820470812514035</v>
      </c>
      <c r="K16" s="204">
        <v>1.4858926058852546</v>
      </c>
      <c r="L16" s="204">
        <f t="shared" si="4"/>
        <v>1.1590000301977037</v>
      </c>
    </row>
    <row r="17" spans="1:12">
      <c r="A17" s="21">
        <v>2003</v>
      </c>
      <c r="B17" s="204">
        <v>6.4572455783872105</v>
      </c>
      <c r="C17" s="204">
        <f t="shared" si="0"/>
        <v>0.68329851707895117</v>
      </c>
      <c r="D17" s="204">
        <v>0.95142802101355395</v>
      </c>
      <c r="E17" s="204">
        <f t="shared" si="1"/>
        <v>1.392404633162144</v>
      </c>
      <c r="F17" s="204">
        <v>30.194739691647094</v>
      </c>
      <c r="G17" s="204">
        <f t="shared" si="2"/>
        <v>0.884028960731016</v>
      </c>
      <c r="H17" s="204">
        <v>1.6655738096534936</v>
      </c>
      <c r="I17" s="204">
        <f t="shared" si="3"/>
        <v>0.53076540685694962</v>
      </c>
      <c r="J17" s="204">
        <v>1.3568382496705287</v>
      </c>
      <c r="K17" s="204">
        <v>1.5683513382081311</v>
      </c>
      <c r="L17" s="204">
        <f t="shared" si="4"/>
        <v>1.1558867378546873</v>
      </c>
    </row>
    <row r="18" spans="1:12">
      <c r="A18" s="21">
        <v>2004</v>
      </c>
      <c r="B18" s="204">
        <v>6.2934282284546317</v>
      </c>
      <c r="C18" s="204">
        <f t="shared" si="0"/>
        <v>0.66596354802412827</v>
      </c>
      <c r="D18" s="204">
        <v>0.95554409826832598</v>
      </c>
      <c r="E18" s="204">
        <f t="shared" si="1"/>
        <v>1.4348294303845381</v>
      </c>
      <c r="F18" s="204">
        <v>30.53086410805394</v>
      </c>
      <c r="G18" s="204">
        <f t="shared" si="2"/>
        <v>0.89386987082154623</v>
      </c>
      <c r="H18" s="204">
        <v>1.77190784357057</v>
      </c>
      <c r="I18" s="204">
        <f t="shared" si="3"/>
        <v>0.50446747220234089</v>
      </c>
      <c r="J18" s="204">
        <v>1.5170833673463195</v>
      </c>
      <c r="K18" s="204">
        <v>1.6504577754588416</v>
      </c>
      <c r="L18" s="204">
        <f t="shared" si="4"/>
        <v>1.0879150157356352</v>
      </c>
    </row>
    <row r="19" spans="1:12">
      <c r="A19" s="21">
        <v>2005</v>
      </c>
      <c r="B19" s="204">
        <v>6.1757430260127082</v>
      </c>
      <c r="C19" s="204">
        <f t="shared" si="0"/>
        <v>0.65351023130657093</v>
      </c>
      <c r="D19" s="204">
        <v>0.94787538977108976</v>
      </c>
      <c r="E19" s="204">
        <f t="shared" si="1"/>
        <v>1.4504369547145284</v>
      </c>
      <c r="F19" s="204">
        <v>32.032302491324202</v>
      </c>
      <c r="G19" s="204">
        <f t="shared" si="2"/>
        <v>0.93782835587949975</v>
      </c>
      <c r="H19" s="204">
        <v>1.869618942192097</v>
      </c>
      <c r="I19" s="204">
        <f t="shared" si="3"/>
        <v>0.50161470592500079</v>
      </c>
      <c r="J19" s="204">
        <v>1.7125079076897169</v>
      </c>
      <c r="K19" s="204">
        <v>1.7804337560736636</v>
      </c>
      <c r="L19" s="204">
        <f t="shared" si="4"/>
        <v>1.0396645458271683</v>
      </c>
    </row>
    <row r="20" spans="1:12">
      <c r="A20" s="1">
        <v>2006</v>
      </c>
      <c r="B20" s="204">
        <v>6.1206430441873216</v>
      </c>
      <c r="C20" s="213">
        <f t="shared" si="0"/>
        <v>0.6476796127533011</v>
      </c>
      <c r="D20" s="204">
        <v>0.94780476602094887</v>
      </c>
      <c r="E20" s="213">
        <f t="shared" si="1"/>
        <v>1.4633852098444302</v>
      </c>
      <c r="F20" s="204">
        <v>33.190204163714675</v>
      </c>
      <c r="G20" s="213">
        <f t="shared" si="2"/>
        <v>0.97172891678929374</v>
      </c>
      <c r="H20" s="204">
        <v>1.9567200422970705</v>
      </c>
      <c r="I20" s="213">
        <f t="shared" si="3"/>
        <v>0.49661111236359751</v>
      </c>
      <c r="J20" s="204">
        <v>1.8960854457746694</v>
      </c>
      <c r="K20" s="213">
        <v>1.9080457404519897</v>
      </c>
      <c r="L20" s="204">
        <f t="shared" si="4"/>
        <v>1.0063078880247582</v>
      </c>
    </row>
    <row r="21" spans="1:12">
      <c r="A21" s="1">
        <v>2007</v>
      </c>
      <c r="B21" s="204">
        <v>6.0792290404429243</v>
      </c>
      <c r="C21" s="213">
        <f t="shared" si="0"/>
        <v>0.64329722911908338</v>
      </c>
      <c r="D21" s="204">
        <v>0.94187018670470479</v>
      </c>
      <c r="E21" s="213">
        <f t="shared" si="1"/>
        <v>1.4641290900545001</v>
      </c>
      <c r="F21" s="204">
        <v>32.589123785897186</v>
      </c>
      <c r="G21" s="213">
        <f t="shared" si="2"/>
        <v>0.95413073686973648</v>
      </c>
      <c r="H21" s="204">
        <v>2.0779720514991813</v>
      </c>
      <c r="I21" s="213">
        <f t="shared" si="3"/>
        <v>0.45916437431454665</v>
      </c>
      <c r="J21" s="204">
        <v>1.9489895586005066</v>
      </c>
      <c r="K21" s="213">
        <v>1.9737291431095763</v>
      </c>
      <c r="L21" s="204">
        <f t="shared" si="4"/>
        <v>1.0126935438929874</v>
      </c>
    </row>
    <row r="22" spans="1:12">
      <c r="A22" s="40">
        <v>2008</v>
      </c>
      <c r="B22" s="214">
        <v>5.9322260988546702</v>
      </c>
      <c r="C22" s="214">
        <f t="shared" si="0"/>
        <v>0.62774154198063858</v>
      </c>
      <c r="D22" s="214">
        <v>0.89440464446741219</v>
      </c>
      <c r="E22" s="214">
        <f t="shared" si="1"/>
        <v>1.4247976032387519</v>
      </c>
      <c r="F22" s="214">
        <v>32.846587490151791</v>
      </c>
      <c r="G22" s="214">
        <f t="shared" si="2"/>
        <v>0.96166865152714021</v>
      </c>
      <c r="H22" s="214">
        <v>2.1491170883304171</v>
      </c>
      <c r="I22" s="214">
        <f t="shared" si="3"/>
        <v>0.44747150201771041</v>
      </c>
      <c r="J22" s="214">
        <v>2.0719208331491163</v>
      </c>
      <c r="K22" s="214">
        <v>2.1157465819493297</v>
      </c>
      <c r="L22" s="214">
        <f t="shared" si="4"/>
        <v>1.0211522313493042</v>
      </c>
    </row>
    <row r="23" spans="1:12">
      <c r="A23" s="21">
        <v>2009</v>
      </c>
      <c r="B23" s="204">
        <v>6.1774437979016845</v>
      </c>
      <c r="C23" s="204">
        <f t="shared" si="0"/>
        <v>0.65369020508881592</v>
      </c>
      <c r="D23" s="204">
        <v>0.80816452702010655</v>
      </c>
      <c r="E23" s="204">
        <f t="shared" si="1"/>
        <v>1.236311207860767</v>
      </c>
      <c r="F23" s="204">
        <v>34.805041240565224</v>
      </c>
      <c r="G23" s="204">
        <f t="shared" si="2"/>
        <v>1.0190074413726011</v>
      </c>
      <c r="H23" s="204">
        <v>1.964355152300713</v>
      </c>
      <c r="I23" s="204">
        <f t="shared" si="3"/>
        <v>0.51874908678255471</v>
      </c>
      <c r="J23" s="204">
        <v>2.1540758150147128</v>
      </c>
      <c r="K23" s="204">
        <v>2.2804155575922436</v>
      </c>
      <c r="L23" s="204">
        <f t="shared" si="4"/>
        <v>1.0586514837114347</v>
      </c>
    </row>
    <row r="24" spans="1:12">
      <c r="A24" s="21">
        <v>2010</v>
      </c>
      <c r="B24" s="204">
        <v>6.385331125205302</v>
      </c>
      <c r="C24" s="204">
        <f t="shared" si="0"/>
        <v>0.67568860994142288</v>
      </c>
      <c r="D24" s="204">
        <v>0.80489622136071304</v>
      </c>
      <c r="E24" s="204">
        <f t="shared" si="1"/>
        <v>1.1912236043619138</v>
      </c>
      <c r="F24" s="204">
        <v>33.960832587482152</v>
      </c>
      <c r="G24" s="204">
        <f t="shared" si="2"/>
        <v>0.99429105349025704</v>
      </c>
      <c r="H24" s="204">
        <v>2.2359466883113432</v>
      </c>
      <c r="I24" s="204">
        <f t="shared" si="3"/>
        <v>0.44468459766416735</v>
      </c>
      <c r="J24" s="204">
        <v>2.0283370472782902</v>
      </c>
      <c r="K24" s="204">
        <v>2.2611652009865759</v>
      </c>
      <c r="L24" s="204">
        <f t="shared" si="4"/>
        <v>1.1147877045487604</v>
      </c>
    </row>
    <row r="25" spans="1:12">
      <c r="A25" s="21">
        <v>2011</v>
      </c>
      <c r="B25" s="204">
        <v>6.2642946059996634</v>
      </c>
      <c r="C25" s="204">
        <f t="shared" si="0"/>
        <v>0.66288066062593987</v>
      </c>
      <c r="D25" s="204">
        <v>0.8103484985121796</v>
      </c>
      <c r="E25" s="204">
        <f t="shared" si="1"/>
        <v>1.2224651383659164</v>
      </c>
      <c r="F25" s="204">
        <v>33.942800059265856</v>
      </c>
      <c r="G25" s="204">
        <f t="shared" si="2"/>
        <v>0.99376310467065465</v>
      </c>
      <c r="H25" s="204">
        <v>2.3779518906645949</v>
      </c>
      <c r="I25" s="204">
        <f t="shared" si="3"/>
        <v>0.41790715303029774</v>
      </c>
      <c r="J25" s="204">
        <v>2.0764532260300443</v>
      </c>
      <c r="K25" s="204">
        <v>2.2878221045410303</v>
      </c>
      <c r="L25" s="204">
        <f t="shared" si="4"/>
        <v>1.1017932288872698</v>
      </c>
    </row>
    <row r="26" spans="1:12">
      <c r="A26" s="21">
        <v>2012</v>
      </c>
      <c r="B26" s="204">
        <v>6.3716055023708238</v>
      </c>
      <c r="C26" s="204">
        <f t="shared" si="0"/>
        <v>0.67423617985882311</v>
      </c>
      <c r="D26" s="204">
        <v>0.82629352932712641</v>
      </c>
      <c r="E26" s="204">
        <f t="shared" si="1"/>
        <v>1.2255253485509221</v>
      </c>
      <c r="F26" s="204">
        <v>34.45656620885093</v>
      </c>
      <c r="G26" s="204">
        <f t="shared" si="2"/>
        <v>1.0088049351323398</v>
      </c>
      <c r="H26" s="204">
        <v>2.4043581796394937</v>
      </c>
      <c r="I26" s="204">
        <f t="shared" si="3"/>
        <v>0.41957348271778655</v>
      </c>
      <c r="J26" s="204">
        <v>2.1304235414495203</v>
      </c>
      <c r="K26" s="204">
        <v>2.286055105412939</v>
      </c>
      <c r="L26" s="204">
        <f t="shared" si="4"/>
        <v>1.0730519358876069</v>
      </c>
    </row>
    <row r="27" spans="1:12">
      <c r="A27" s="21">
        <v>2013</v>
      </c>
      <c r="B27" s="204">
        <v>6.451222261050404</v>
      </c>
      <c r="C27" s="204">
        <f t="shared" si="0"/>
        <v>0.68266113636388104</v>
      </c>
      <c r="D27" s="204">
        <v>0.82235783083990488</v>
      </c>
      <c r="E27" s="204">
        <f t="shared" si="1"/>
        <v>1.2046354875569787</v>
      </c>
      <c r="F27" s="204">
        <v>33.93849749807238</v>
      </c>
      <c r="G27" s="204">
        <f t="shared" si="2"/>
        <v>0.9936371360834374</v>
      </c>
      <c r="H27" s="204">
        <v>2.4242348321288718</v>
      </c>
      <c r="I27" s="204">
        <f t="shared" si="3"/>
        <v>0.409876602264172</v>
      </c>
      <c r="J27" s="204">
        <v>2.1020695238944755</v>
      </c>
      <c r="K27" s="204">
        <v>2.3393461187650528</v>
      </c>
      <c r="L27" s="204">
        <f t="shared" si="4"/>
        <v>1.1128776152136863</v>
      </c>
    </row>
    <row r="28" spans="1:12" ht="15" thickBot="1">
      <c r="A28" s="205">
        <v>2014</v>
      </c>
      <c r="B28" s="206"/>
      <c r="C28" s="206"/>
      <c r="D28" s="206">
        <v>0.84434068077586222</v>
      </c>
      <c r="E28" s="206"/>
      <c r="F28" s="206"/>
      <c r="G28" s="206">
        <f t="shared" si="2"/>
        <v>0</v>
      </c>
      <c r="H28" s="206">
        <v>2.4618485076799539</v>
      </c>
      <c r="I28" s="206">
        <f t="shared" si="3"/>
        <v>0</v>
      </c>
      <c r="J28" s="206"/>
      <c r="K28" s="206">
        <v>2.3217606346327124</v>
      </c>
      <c r="L28" s="206"/>
    </row>
    <row r="29" spans="1:12" ht="15" thickTop="1"/>
  </sheetData>
  <hyperlinks>
    <hyperlink ref="K2" location="Índice!A1" display="Volver al índice" xr:uid="{13090123-8DCC-469E-B240-33598E79CC01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66F97-AD24-4274-BC9F-AA4D40A012BD}">
  <dimension ref="A1:N18"/>
  <sheetViews>
    <sheetView workbookViewId="0">
      <selection activeCell="N1" sqref="N1"/>
    </sheetView>
  </sheetViews>
  <sheetFormatPr defaultColWidth="11.42578125" defaultRowHeight="14.45"/>
  <cols>
    <col min="14" max="14" width="13.42578125" bestFit="1" customWidth="1"/>
  </cols>
  <sheetData>
    <row r="1" spans="14:14">
      <c r="N1" s="219" t="s">
        <v>61</v>
      </c>
    </row>
    <row r="4" spans="14:14" ht="15" customHeight="1"/>
    <row r="17" spans="1:7" ht="14.45" customHeight="1">
      <c r="A17" s="22" t="s">
        <v>432</v>
      </c>
      <c r="B17" s="167"/>
      <c r="C17" s="167"/>
      <c r="D17" s="167"/>
      <c r="E17" s="167"/>
      <c r="F17" s="167"/>
      <c r="G17" s="167"/>
    </row>
    <row r="18" spans="1:7">
      <c r="A18" s="167"/>
      <c r="B18" s="167"/>
      <c r="C18" s="167"/>
      <c r="D18" s="167"/>
      <c r="E18" s="167"/>
      <c r="F18" s="167"/>
      <c r="G18" s="167"/>
    </row>
  </sheetData>
  <hyperlinks>
    <hyperlink ref="N1" location="Índice!A1" display="Volver al índice" xr:uid="{CE45B2CD-F3AB-404C-AF9A-A85A347A8B9E}"/>
  </hyperlink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EDF4-D995-45AF-AC6E-6831921660C7}">
  <sheetPr>
    <tabColor rgb="FF29C5D1"/>
  </sheetPr>
  <dimension ref="A1:M18"/>
  <sheetViews>
    <sheetView workbookViewId="0">
      <selection activeCell="M1" sqref="M1"/>
    </sheetView>
  </sheetViews>
  <sheetFormatPr defaultColWidth="11.42578125" defaultRowHeight="14.45"/>
  <cols>
    <col min="1" max="1" width="35.140625" bestFit="1" customWidth="1"/>
    <col min="13" max="13" width="13.42578125" bestFit="1" customWidth="1"/>
  </cols>
  <sheetData>
    <row r="1" spans="1:13" ht="21" customHeight="1">
      <c r="A1" s="259" t="s">
        <v>433</v>
      </c>
      <c r="B1" s="259"/>
      <c r="C1" s="259"/>
      <c r="D1" s="259"/>
      <c r="E1" s="259"/>
      <c r="F1" s="259"/>
      <c r="G1" s="259"/>
      <c r="H1" s="259"/>
      <c r="I1" s="259"/>
      <c r="J1" s="259"/>
      <c r="M1" s="219" t="s">
        <v>61</v>
      </c>
    </row>
    <row r="2" spans="1:13" ht="21" customHeight="1">
      <c r="A2" s="259"/>
      <c r="B2" s="259"/>
      <c r="C2" s="259"/>
      <c r="D2" s="259"/>
      <c r="E2" s="259"/>
      <c r="F2" s="259"/>
      <c r="G2" s="259"/>
      <c r="H2" s="259"/>
      <c r="I2" s="259"/>
      <c r="J2" s="259"/>
    </row>
    <row r="3" spans="1:13" ht="15.95" thickBot="1">
      <c r="A3" s="3" t="s">
        <v>434</v>
      </c>
      <c r="B3" s="22"/>
      <c r="C3" s="22"/>
      <c r="D3" s="22"/>
      <c r="E3" s="22"/>
      <c r="F3" s="22"/>
      <c r="G3" s="22"/>
      <c r="H3" s="22"/>
      <c r="I3" s="22"/>
      <c r="J3" s="22"/>
    </row>
    <row r="4" spans="1:13" ht="15" thickTop="1">
      <c r="A4" s="7" t="s">
        <v>435</v>
      </c>
      <c r="B4" s="8">
        <v>2000</v>
      </c>
      <c r="C4" s="8">
        <v>2001</v>
      </c>
      <c r="D4" s="8">
        <v>2002</v>
      </c>
      <c r="E4" s="8">
        <v>2003</v>
      </c>
      <c r="F4" s="8">
        <v>2004</v>
      </c>
      <c r="G4" s="8">
        <v>2005</v>
      </c>
      <c r="H4" s="8">
        <v>2006</v>
      </c>
      <c r="I4" s="8">
        <v>2007</v>
      </c>
      <c r="J4" s="8">
        <v>2008</v>
      </c>
    </row>
    <row r="5" spans="1:13">
      <c r="A5" t="s">
        <v>436</v>
      </c>
      <c r="B5" s="210">
        <v>336.5</v>
      </c>
      <c r="C5" s="210">
        <v>401.1</v>
      </c>
      <c r="D5" s="210">
        <v>447.8</v>
      </c>
      <c r="E5" s="210">
        <v>496.1</v>
      </c>
      <c r="F5" s="210">
        <v>536.9</v>
      </c>
      <c r="G5" s="210">
        <v>853.5</v>
      </c>
      <c r="H5" s="210">
        <v>870.2</v>
      </c>
      <c r="I5" s="210">
        <v>891.6</v>
      </c>
      <c r="J5" s="210">
        <v>919.7</v>
      </c>
    </row>
    <row r="6" spans="1:13">
      <c r="A6" t="s">
        <v>437</v>
      </c>
      <c r="B6" s="210">
        <v>169.1</v>
      </c>
      <c r="C6" s="210">
        <v>190.2</v>
      </c>
      <c r="D6" s="210">
        <v>225.9</v>
      </c>
      <c r="E6" s="210">
        <v>239.2</v>
      </c>
      <c r="F6" s="210">
        <v>278.3</v>
      </c>
      <c r="G6" s="210">
        <v>305</v>
      </c>
      <c r="H6" s="210">
        <v>356.3</v>
      </c>
      <c r="I6" s="210">
        <v>397.3</v>
      </c>
      <c r="J6" s="210">
        <v>411.9</v>
      </c>
    </row>
    <row r="7" spans="1:13">
      <c r="A7" t="s">
        <v>438</v>
      </c>
      <c r="B7" s="210">
        <v>70</v>
      </c>
      <c r="C7" s="210">
        <v>90</v>
      </c>
      <c r="D7" s="210">
        <v>109.4</v>
      </c>
      <c r="E7" s="210">
        <v>110.9</v>
      </c>
      <c r="F7" s="210">
        <v>110.8</v>
      </c>
      <c r="G7" s="210">
        <v>125.2</v>
      </c>
      <c r="H7" s="210">
        <v>137.1</v>
      </c>
      <c r="I7" s="210">
        <v>177.2</v>
      </c>
      <c r="J7" s="210">
        <v>184.2</v>
      </c>
    </row>
    <row r="8" spans="1:13">
      <c r="A8" t="s">
        <v>439</v>
      </c>
      <c r="B8" s="210">
        <v>12.2</v>
      </c>
      <c r="C8" s="210">
        <v>12.3</v>
      </c>
      <c r="D8" s="210">
        <v>12.3</v>
      </c>
      <c r="E8" s="210">
        <v>12.4</v>
      </c>
      <c r="F8" s="210">
        <v>12.4</v>
      </c>
      <c r="G8" s="210">
        <v>12.4</v>
      </c>
      <c r="H8" s="210">
        <v>12.4</v>
      </c>
      <c r="I8" s="210">
        <v>12.3</v>
      </c>
      <c r="J8" s="210">
        <v>12.3</v>
      </c>
    </row>
    <row r="9" spans="1:13">
      <c r="A9" t="s">
        <v>440</v>
      </c>
      <c r="B9" s="210">
        <v>291</v>
      </c>
      <c r="C9" s="210">
        <v>352.6</v>
      </c>
      <c r="D9" s="210">
        <v>401.2</v>
      </c>
      <c r="E9" s="210">
        <v>411.3</v>
      </c>
      <c r="F9" s="210">
        <v>746</v>
      </c>
      <c r="G9" s="210">
        <v>793.8</v>
      </c>
      <c r="H9" s="210">
        <v>793.9</v>
      </c>
      <c r="I9" s="210">
        <v>860.6</v>
      </c>
      <c r="J9" s="210">
        <v>917.4</v>
      </c>
    </row>
    <row r="10" spans="1:13">
      <c r="A10" t="s">
        <v>441</v>
      </c>
      <c r="B10" s="210">
        <v>806.9</v>
      </c>
      <c r="C10" s="210">
        <v>821.5</v>
      </c>
      <c r="D10" s="210">
        <v>848.2</v>
      </c>
      <c r="E10" s="210">
        <v>848.2</v>
      </c>
      <c r="F10" s="210">
        <v>800.2</v>
      </c>
      <c r="G10" s="210">
        <v>800.2</v>
      </c>
      <c r="H10" s="210">
        <v>847.6</v>
      </c>
      <c r="I10" s="210">
        <v>847.6</v>
      </c>
      <c r="J10" s="210">
        <v>879.5</v>
      </c>
    </row>
    <row r="11" spans="1:13">
      <c r="A11" t="s">
        <v>442</v>
      </c>
      <c r="B11" s="210">
        <v>10</v>
      </c>
      <c r="C11" s="210">
        <v>40</v>
      </c>
      <c r="D11" s="210">
        <v>48.5</v>
      </c>
      <c r="E11" s="210">
        <v>46.8</v>
      </c>
      <c r="F11" s="210">
        <v>68.599999999999994</v>
      </c>
      <c r="G11" s="210">
        <v>67.099999999999994</v>
      </c>
      <c r="H11" s="210">
        <v>67.7</v>
      </c>
      <c r="I11" s="210">
        <v>69.599999999999994</v>
      </c>
      <c r="J11" s="210">
        <v>69.599999999999994</v>
      </c>
    </row>
    <row r="12" spans="1:13">
      <c r="A12" t="s">
        <v>443</v>
      </c>
      <c r="B12" s="210">
        <v>0</v>
      </c>
      <c r="C12" s="210">
        <v>0</v>
      </c>
      <c r="D12" s="210">
        <v>0</v>
      </c>
      <c r="E12" s="210">
        <v>0</v>
      </c>
      <c r="F12" s="210">
        <v>0</v>
      </c>
      <c r="G12" s="210">
        <v>1.5</v>
      </c>
      <c r="H12" s="210">
        <v>29.5</v>
      </c>
      <c r="I12" s="210">
        <v>37.799999999999997</v>
      </c>
      <c r="J12" s="210">
        <v>42.5</v>
      </c>
    </row>
    <row r="13" spans="1:13">
      <c r="A13" t="s">
        <v>444</v>
      </c>
      <c r="B13" s="210">
        <v>120.4</v>
      </c>
      <c r="C13" s="210">
        <v>161.80000000000001</v>
      </c>
      <c r="D13" s="210">
        <v>173.9</v>
      </c>
      <c r="E13" s="210">
        <v>161.1</v>
      </c>
      <c r="F13" s="210">
        <v>148.1</v>
      </c>
      <c r="G13" s="210">
        <v>250.4</v>
      </c>
      <c r="H13" s="210">
        <v>321.89999999999998</v>
      </c>
      <c r="I13" s="210">
        <v>1489.4</v>
      </c>
      <c r="J13" s="210">
        <v>1858.9</v>
      </c>
    </row>
    <row r="14" spans="1:13">
      <c r="A14" t="s">
        <v>445</v>
      </c>
      <c r="B14" s="210">
        <v>156.9</v>
      </c>
      <c r="C14" s="210">
        <v>182.6</v>
      </c>
      <c r="D14" s="210">
        <v>192.7</v>
      </c>
      <c r="E14" s="210">
        <v>263.3</v>
      </c>
      <c r="F14" s="210">
        <v>294.7</v>
      </c>
      <c r="G14" s="210">
        <v>298.89999999999998</v>
      </c>
      <c r="H14" s="210">
        <v>298.5</v>
      </c>
      <c r="I14" s="210">
        <v>399.1</v>
      </c>
      <c r="J14" s="210">
        <v>425.4</v>
      </c>
    </row>
    <row r="15" spans="1:13">
      <c r="A15" t="s">
        <v>446</v>
      </c>
      <c r="B15" s="210">
        <v>1973.1</v>
      </c>
      <c r="C15" s="210">
        <v>2252.1</v>
      </c>
      <c r="D15" s="210">
        <v>2460</v>
      </c>
      <c r="E15" s="210">
        <v>2589.1999999999998</v>
      </c>
      <c r="F15" s="210">
        <v>2996.1</v>
      </c>
      <c r="G15" s="210">
        <v>3508.1</v>
      </c>
      <c r="H15" s="210">
        <v>3735</v>
      </c>
      <c r="I15" s="210">
        <v>5182.5</v>
      </c>
      <c r="J15" s="210">
        <v>5721.5</v>
      </c>
    </row>
    <row r="16" spans="1:13">
      <c r="A16" t="s">
        <v>447</v>
      </c>
      <c r="B16" s="210">
        <v>0</v>
      </c>
      <c r="C16" s="210">
        <v>0</v>
      </c>
      <c r="D16" s="210">
        <v>673.7</v>
      </c>
      <c r="E16" s="210">
        <v>686.2</v>
      </c>
      <c r="F16" s="210">
        <v>659.4</v>
      </c>
      <c r="G16" s="210">
        <v>658.4</v>
      </c>
      <c r="H16" s="210">
        <v>672.7</v>
      </c>
      <c r="I16" s="210">
        <v>775.9</v>
      </c>
      <c r="J16" s="210">
        <v>1140.9000000000001</v>
      </c>
    </row>
    <row r="17" spans="1:10" ht="15" thickBot="1">
      <c r="A17" s="109" t="s">
        <v>448</v>
      </c>
      <c r="B17" s="212">
        <v>1973.1</v>
      </c>
      <c r="C17" s="212">
        <v>2252.1</v>
      </c>
      <c r="D17" s="212">
        <v>3133.7</v>
      </c>
      <c r="E17" s="212">
        <v>3275.4</v>
      </c>
      <c r="F17" s="212">
        <v>3655.5</v>
      </c>
      <c r="G17" s="212">
        <v>4166.5</v>
      </c>
      <c r="H17" s="212">
        <v>4407.8</v>
      </c>
      <c r="I17" s="212">
        <v>5958.4</v>
      </c>
      <c r="J17" s="212">
        <v>6862.4</v>
      </c>
    </row>
    <row r="18" spans="1:10" ht="15" thickTop="1"/>
  </sheetData>
  <mergeCells count="1">
    <mergeCell ref="A1:J2"/>
  </mergeCells>
  <hyperlinks>
    <hyperlink ref="M1" location="Índice!A1" display="Volver al índice" xr:uid="{18F52581-DFAA-4B58-845C-3D2FC144B346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07C1-4DDD-44BD-AC24-2CA02E5EFE0A}">
  <sheetPr>
    <tabColor rgb="FF29C5D1"/>
  </sheetPr>
  <dimension ref="A1:L16"/>
  <sheetViews>
    <sheetView workbookViewId="0">
      <selection activeCell="L1" sqref="L1"/>
    </sheetView>
  </sheetViews>
  <sheetFormatPr defaultColWidth="11.42578125" defaultRowHeight="14.45"/>
  <cols>
    <col min="1" max="1" width="37.85546875" customWidth="1"/>
    <col min="2" max="7" width="11.42578125" customWidth="1"/>
    <col min="12" max="12" width="13.42578125" bestFit="1" customWidth="1"/>
  </cols>
  <sheetData>
    <row r="1" spans="1:12" ht="21" customHeight="1">
      <c r="A1" s="259" t="s">
        <v>449</v>
      </c>
      <c r="B1" s="259"/>
      <c r="C1" s="259"/>
      <c r="D1" s="259"/>
      <c r="E1" s="259"/>
      <c r="F1" s="259"/>
      <c r="G1" s="259"/>
      <c r="L1" s="219" t="s">
        <v>61</v>
      </c>
    </row>
    <row r="2" spans="1:12" ht="21" customHeight="1">
      <c r="A2" s="259"/>
      <c r="B2" s="259"/>
      <c r="C2" s="259"/>
      <c r="D2" s="259"/>
      <c r="E2" s="259"/>
      <c r="F2" s="259"/>
      <c r="G2" s="259"/>
    </row>
    <row r="3" spans="1:12" ht="15.95" thickBot="1">
      <c r="A3" s="216" t="s">
        <v>450</v>
      </c>
      <c r="B3" s="167"/>
      <c r="C3" s="167"/>
      <c r="D3" s="167"/>
      <c r="E3" s="167"/>
      <c r="F3" s="167"/>
      <c r="G3" s="167"/>
    </row>
    <row r="4" spans="1:12" ht="15" thickTop="1">
      <c r="A4" s="217" t="s">
        <v>435</v>
      </c>
      <c r="B4" s="218">
        <v>2009</v>
      </c>
      <c r="C4" s="218">
        <v>2010</v>
      </c>
      <c r="D4" s="218">
        <v>2011</v>
      </c>
      <c r="E4" s="218">
        <v>2012</v>
      </c>
      <c r="F4" s="218">
        <v>2013</v>
      </c>
      <c r="G4" s="218">
        <v>2014</v>
      </c>
    </row>
    <row r="5" spans="1:12">
      <c r="A5" s="22" t="s">
        <v>451</v>
      </c>
      <c r="B5" s="210">
        <v>2.7</v>
      </c>
      <c r="C5" s="210">
        <v>0</v>
      </c>
      <c r="D5" s="210">
        <v>0</v>
      </c>
      <c r="E5" s="210">
        <v>0</v>
      </c>
      <c r="F5" s="210">
        <v>0</v>
      </c>
      <c r="G5" s="210">
        <v>0</v>
      </c>
    </row>
    <row r="6" spans="1:12">
      <c r="A6" s="22" t="s">
        <v>452</v>
      </c>
      <c r="B6" s="210">
        <v>43.5</v>
      </c>
      <c r="C6" s="210">
        <v>44.3</v>
      </c>
      <c r="D6" s="210">
        <v>43.7</v>
      </c>
      <c r="E6" s="210">
        <v>41.1</v>
      </c>
      <c r="F6" s="210">
        <v>47.5</v>
      </c>
      <c r="G6" s="210">
        <v>48.6</v>
      </c>
    </row>
    <row r="7" spans="1:12">
      <c r="A7" s="22" t="s">
        <v>453</v>
      </c>
      <c r="B7" s="210">
        <v>1764</v>
      </c>
      <c r="C7" s="210">
        <v>1723.5</v>
      </c>
      <c r="D7" s="210">
        <v>1894.8</v>
      </c>
      <c r="E7" s="210">
        <v>1889.9</v>
      </c>
      <c r="F7" s="210">
        <v>2063.1999999999998</v>
      </c>
      <c r="G7" s="210">
        <v>2149.8000000000002</v>
      </c>
    </row>
    <row r="8" spans="1:12">
      <c r="A8" s="22" t="s">
        <v>454</v>
      </c>
      <c r="B8" s="210">
        <v>1029.2</v>
      </c>
      <c r="C8" s="210">
        <v>1083.2</v>
      </c>
      <c r="D8" s="210">
        <v>1080.0999999999999</v>
      </c>
      <c r="E8" s="210">
        <v>1121.0999999999999</v>
      </c>
      <c r="F8" s="210">
        <v>1092.4000000000001</v>
      </c>
      <c r="G8" s="210">
        <v>912.5</v>
      </c>
    </row>
    <row r="9" spans="1:12">
      <c r="A9" s="22" t="s">
        <v>455</v>
      </c>
      <c r="B9" s="210">
        <v>19.2</v>
      </c>
      <c r="C9" s="210">
        <v>21.1</v>
      </c>
      <c r="D9" s="210">
        <v>21.6</v>
      </c>
      <c r="E9" s="210">
        <v>22.8</v>
      </c>
      <c r="F9" s="210">
        <v>24.9</v>
      </c>
      <c r="G9" s="210">
        <v>22</v>
      </c>
    </row>
    <row r="10" spans="1:12">
      <c r="A10" s="22" t="s">
        <v>456</v>
      </c>
      <c r="B10" s="210">
        <v>622.29999999999995</v>
      </c>
      <c r="C10" s="210">
        <v>485</v>
      </c>
      <c r="D10" s="210">
        <v>575.1</v>
      </c>
      <c r="E10" s="210">
        <v>636.4</v>
      </c>
      <c r="F10" s="210">
        <v>668.5</v>
      </c>
      <c r="G10" s="210">
        <v>681.8</v>
      </c>
    </row>
    <row r="11" spans="1:12">
      <c r="A11" s="22" t="s">
        <v>457</v>
      </c>
      <c r="B11" s="210">
        <v>11.3</v>
      </c>
      <c r="C11" s="210">
        <v>21.4</v>
      </c>
      <c r="D11" s="210">
        <v>28.8</v>
      </c>
      <c r="E11" s="210">
        <v>36.200000000000003</v>
      </c>
      <c r="F11" s="210">
        <v>34.700000000000003</v>
      </c>
      <c r="G11" s="210">
        <v>37.1</v>
      </c>
    </row>
    <row r="12" spans="1:12">
      <c r="A12" s="22" t="s">
        <v>458</v>
      </c>
      <c r="B12" s="210">
        <v>1279.4000000000001</v>
      </c>
      <c r="C12" s="210">
        <v>944.2</v>
      </c>
      <c r="D12" s="210">
        <v>916</v>
      </c>
      <c r="E12" s="210">
        <v>1285.2</v>
      </c>
      <c r="F12" s="210">
        <v>996.4</v>
      </c>
      <c r="G12" s="210">
        <v>1329.9</v>
      </c>
    </row>
    <row r="13" spans="1:12">
      <c r="A13" s="22" t="s">
        <v>459</v>
      </c>
      <c r="B13" s="210">
        <v>2756.7</v>
      </c>
      <c r="C13" s="210">
        <v>2736.2</v>
      </c>
      <c r="D13" s="210">
        <v>2705.8</v>
      </c>
      <c r="E13" s="210">
        <v>2907.1</v>
      </c>
      <c r="F13" s="210">
        <v>3043.4</v>
      </c>
      <c r="G13" s="210">
        <v>3084.8</v>
      </c>
    </row>
    <row r="14" spans="1:12">
      <c r="A14" s="22" t="s">
        <v>460</v>
      </c>
      <c r="B14" s="210">
        <v>167.2</v>
      </c>
      <c r="C14" s="210">
        <v>224.8</v>
      </c>
      <c r="D14" s="210">
        <v>229.1</v>
      </c>
      <c r="E14" s="210">
        <v>258.10000000000002</v>
      </c>
      <c r="F14" s="210">
        <v>293.10000000000002</v>
      </c>
      <c r="G14" s="210">
        <v>237</v>
      </c>
    </row>
    <row r="15" spans="1:12" ht="15" thickBot="1">
      <c r="A15" s="215" t="s">
        <v>461</v>
      </c>
      <c r="B15" s="212">
        <v>7695.6</v>
      </c>
      <c r="C15" s="212">
        <v>7283.6</v>
      </c>
      <c r="D15" s="212">
        <v>7494.9</v>
      </c>
      <c r="E15" s="212">
        <v>8197.7999999999993</v>
      </c>
      <c r="F15" s="212">
        <v>8264</v>
      </c>
      <c r="G15" s="212">
        <v>8503.5</v>
      </c>
    </row>
    <row r="16" spans="1:12" ht="15" thickTop="1"/>
  </sheetData>
  <mergeCells count="1">
    <mergeCell ref="A1:G2"/>
  </mergeCells>
  <hyperlinks>
    <hyperlink ref="L1" location="Índice!A1" display="Volver al índice" xr:uid="{CC822923-297E-4D3C-88BC-55B0DD2DF65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5A48-0390-4211-A566-F2E15E114B5B}">
  <dimension ref="A1:N17"/>
  <sheetViews>
    <sheetView workbookViewId="0">
      <selection activeCell="N1" sqref="N1"/>
    </sheetView>
  </sheetViews>
  <sheetFormatPr defaultColWidth="11.42578125" defaultRowHeight="14.45"/>
  <cols>
    <col min="1" max="1" width="11.42578125" style="1"/>
    <col min="2" max="2" width="16.5703125" bestFit="1" customWidth="1"/>
    <col min="14" max="14" width="13.42578125" bestFit="1" customWidth="1"/>
  </cols>
  <sheetData>
    <row r="1" spans="1:14">
      <c r="A1"/>
      <c r="N1" s="52" t="s">
        <v>61</v>
      </c>
    </row>
    <row r="2" spans="1:14">
      <c r="A2"/>
    </row>
    <row r="3" spans="1:14">
      <c r="A3"/>
    </row>
    <row r="4" spans="1:14">
      <c r="A4"/>
    </row>
    <row r="5" spans="1:14">
      <c r="A5"/>
    </row>
    <row r="6" spans="1:14">
      <c r="A6"/>
    </row>
    <row r="7" spans="1:14">
      <c r="A7"/>
    </row>
    <row r="8" spans="1:14">
      <c r="A8"/>
    </row>
    <row r="9" spans="1:14">
      <c r="A9"/>
    </row>
    <row r="10" spans="1:14">
      <c r="A10"/>
    </row>
    <row r="11" spans="1:14">
      <c r="A11"/>
    </row>
    <row r="12" spans="1:14">
      <c r="A12"/>
    </row>
    <row r="13" spans="1:14">
      <c r="A13"/>
    </row>
    <row r="14" spans="1:14">
      <c r="A14"/>
    </row>
    <row r="15" spans="1:14">
      <c r="A15"/>
    </row>
    <row r="16" spans="1:14">
      <c r="A16"/>
    </row>
    <row r="17" spans="1:1">
      <c r="A17"/>
    </row>
  </sheetData>
  <hyperlinks>
    <hyperlink ref="N1" location="Índice!A1" display="Volver al índice" xr:uid="{46F4872E-2D47-4F28-A736-1026762775E1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3FC2-9820-433E-AAB4-55E5CBACD297}">
  <sheetPr>
    <tabColor rgb="FF29C5D1"/>
  </sheetPr>
  <dimension ref="A1:N28"/>
  <sheetViews>
    <sheetView workbookViewId="0">
      <selection activeCell="N1" sqref="N1"/>
    </sheetView>
  </sheetViews>
  <sheetFormatPr defaultColWidth="11.42578125" defaultRowHeight="14.45"/>
  <cols>
    <col min="1" max="1" width="10.85546875" style="1"/>
    <col min="14" max="14" width="13.42578125" bestFit="1" customWidth="1"/>
  </cols>
  <sheetData>
    <row r="1" spans="1:14" ht="18.600000000000001" customHeight="1">
      <c r="A1" s="59" t="s">
        <v>72</v>
      </c>
      <c r="B1" s="16"/>
      <c r="C1" s="16"/>
      <c r="D1" s="16"/>
      <c r="E1" s="16"/>
      <c r="F1" s="16"/>
      <c r="N1" s="52" t="s">
        <v>61</v>
      </c>
    </row>
    <row r="2" spans="1:14" ht="15.95" thickBot="1">
      <c r="A2" s="19" t="s">
        <v>73</v>
      </c>
    </row>
    <row r="3" spans="1:14" ht="15" thickTop="1">
      <c r="A3" s="7" t="s">
        <v>63</v>
      </c>
      <c r="B3" s="8" t="s">
        <v>74</v>
      </c>
    </row>
    <row r="4" spans="1:14">
      <c r="A4" s="1">
        <v>1991</v>
      </c>
      <c r="B4" s="4">
        <v>9.2677750262419352</v>
      </c>
    </row>
    <row r="5" spans="1:14">
      <c r="A5" s="1">
        <v>1992</v>
      </c>
      <c r="B5" s="4">
        <v>14.27646487681919</v>
      </c>
    </row>
    <row r="6" spans="1:14">
      <c r="A6" s="1">
        <v>1993</v>
      </c>
      <c r="B6" s="4">
        <v>13.937677052886883</v>
      </c>
    </row>
    <row r="7" spans="1:14">
      <c r="A7" s="1">
        <v>1994</v>
      </c>
      <c r="B7" s="4">
        <v>13.078070610987581</v>
      </c>
    </row>
    <row r="8" spans="1:14">
      <c r="A8" s="1">
        <v>1995</v>
      </c>
      <c r="B8" s="4">
        <v>10.993843447998984</v>
      </c>
    </row>
    <row r="9" spans="1:14">
      <c r="A9" s="1">
        <v>1996</v>
      </c>
      <c r="B9" s="4">
        <v>9.9247226626208942</v>
      </c>
    </row>
    <row r="10" spans="1:14">
      <c r="A10" s="1">
        <v>1997</v>
      </c>
      <c r="B10" s="4">
        <v>9.2268877281714623</v>
      </c>
    </row>
    <row r="11" spans="1:14">
      <c r="A11" s="1">
        <v>1998</v>
      </c>
      <c r="B11" s="4">
        <v>7.8534895225664343</v>
      </c>
    </row>
    <row r="12" spans="1:14">
      <c r="A12" s="1">
        <v>1999</v>
      </c>
      <c r="B12" s="4">
        <v>7.6181734743975511</v>
      </c>
    </row>
    <row r="13" spans="1:14">
      <c r="A13" s="1">
        <v>2000</v>
      </c>
      <c r="B13" s="4">
        <v>8.429282160383238</v>
      </c>
    </row>
    <row r="14" spans="1:14">
      <c r="A14" s="1">
        <v>2001</v>
      </c>
      <c r="B14" s="4">
        <v>8.2983744105564057</v>
      </c>
    </row>
    <row r="15" spans="1:14">
      <c r="A15" s="1">
        <v>2002</v>
      </c>
      <c r="B15" s="4">
        <v>9.0909090905725805</v>
      </c>
    </row>
    <row r="16" spans="1:14">
      <c r="A16" s="1">
        <v>2003</v>
      </c>
      <c r="B16" s="4">
        <v>10.01997336875344</v>
      </c>
    </row>
    <row r="17" spans="1:2">
      <c r="A17" s="1">
        <v>2004</v>
      </c>
      <c r="B17" s="4">
        <v>10.075642965487447</v>
      </c>
    </row>
    <row r="18" spans="1:2">
      <c r="A18" s="1">
        <v>2005</v>
      </c>
      <c r="B18" s="20">
        <v>11.35239142349495</v>
      </c>
    </row>
    <row r="19" spans="1:2">
      <c r="A19" s="1">
        <v>2006</v>
      </c>
      <c r="B19" s="20">
        <v>12.688225104469737</v>
      </c>
    </row>
    <row r="20" spans="1:2">
      <c r="A20" s="1">
        <v>2007</v>
      </c>
      <c r="B20" s="4">
        <v>14.194961672398534</v>
      </c>
    </row>
    <row r="21" spans="1:2">
      <c r="A21" s="1">
        <v>2008</v>
      </c>
      <c r="B21" s="4">
        <v>9.6233774862005959</v>
      </c>
    </row>
    <row r="22" spans="1:2">
      <c r="A22" s="1">
        <v>2009</v>
      </c>
      <c r="B22" s="4">
        <v>9.2335510947285826</v>
      </c>
    </row>
    <row r="23" spans="1:2">
      <c r="A23" s="1">
        <v>2010</v>
      </c>
      <c r="B23" s="4">
        <v>10.631708233654621</v>
      </c>
    </row>
    <row r="24" spans="1:2">
      <c r="A24" s="1">
        <v>2011</v>
      </c>
      <c r="B24" s="4">
        <v>9.4845062015218957</v>
      </c>
    </row>
    <row r="25" spans="1:2">
      <c r="A25" s="1">
        <v>2012</v>
      </c>
      <c r="B25" s="4">
        <v>7.750297593174011</v>
      </c>
    </row>
    <row r="26" spans="1:2">
      <c r="A26" s="1">
        <v>2013</v>
      </c>
      <c r="B26" s="4">
        <v>7.6838099695499977</v>
      </c>
    </row>
    <row r="27" spans="1:2" ht="15" thickBot="1">
      <c r="A27" s="5">
        <v>2014</v>
      </c>
      <c r="B27" s="6">
        <v>7.2684609287383211</v>
      </c>
    </row>
    <row r="28" spans="1:2" ht="15" thickTop="1">
      <c r="A28" s="22" t="s">
        <v>66</v>
      </c>
    </row>
  </sheetData>
  <hyperlinks>
    <hyperlink ref="N1" location="Índice!A1" display="Volver al índice" xr:uid="{B4F97709-277D-4820-9281-DB60C786066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3F35-A793-4DC1-9F1B-6F21AC41AF85}">
  <dimension ref="A1:N1"/>
  <sheetViews>
    <sheetView workbookViewId="0"/>
  </sheetViews>
  <sheetFormatPr defaultColWidth="11.42578125" defaultRowHeight="14.45"/>
  <cols>
    <col min="14" max="14" width="13.42578125" bestFit="1" customWidth="1"/>
  </cols>
  <sheetData>
    <row r="1" spans="1:14">
      <c r="A1" s="1"/>
      <c r="N1" s="52" t="s">
        <v>61</v>
      </c>
    </row>
  </sheetData>
  <hyperlinks>
    <hyperlink ref="N1" location="Índice!A1" display="Volver al índice" xr:uid="{E7E6C09B-7C4E-430B-ACA8-CAE0A9817EE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N V y U V h f t B N a k A A A A 9 g A A A B I A H A B D b 2 5 m a W c v U G F j a 2 F n Z S 5 4 b W w g o h g A K K A U A A A A A A A A A A A A A A A A A A A A A A A A A A A A h Y 9 N D o I w G E S v Q r q n P 0 i M I R 9 l 4 V Y S E x P D t i k V G q A Y W i x 3 c + G R v I I Y R d 2 5 n D d v M X O / 3 i C b u j a 4 q M H q 3 q S I Y Y o C Z W R f a l O l a H S n c I M y D n s h G 1 G p Y J a N T S Z b p q h 2 7 p w Q 4 r 3 H f o X 7 o S I R p Y w U + e 4 g a 9 U J 9 J H 1 f z n U x j p h p E I c j q 8 x P M K M r X F M Y 0 y B L B B y b b 5 C N O 9 9 t j 8 Q t m P r x k F x Z c O 8 A L J E I O 8 P / A F Q S w M E F A A C A A g A N V y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V c l F Y o i k e 4 D g A A A B E A A A A T A B w A R m 9 y b X V s Y X M v U 2 V j d G l v b j E u b S C i G A A o o B Q A A A A A A A A A A A A A A A A A A A A A A A A A A A A r T k 0 u y c z P U w i G 0 I b W A F B L A Q I t A B Q A A g A I A D V c l F Y X 7 Q T W p A A A A P Y A A A A S A A A A A A A A A A A A A A A A A A A A A A B D b 2 5 m a W c v U G F j a 2 F n Z S 5 4 b W x Q S w E C L Q A U A A I A C A A 1 X J R W D 8 r p q 6 Q A A A D p A A A A E w A A A A A A A A A A A A A A A A D w A A A A W 0 N v b n R l b n R f V H l w Z X N d L n h t b F B L A Q I t A B Q A A g A I A D V c l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2 Y 9 c h 8 c Z + R 5 o V L Q + t i T g / A A A A A A I A A A A A A B B m A A A A A Q A A I A A A A C + t 4 N 2 8 L o I V L q 7 3 K t C T y + 7 k A U 0 y o d A n L 7 P L W / s r 4 L z g A A A A A A 6 A A A A A A g A A I A A A A B 3 v u K U H m o 5 w n N i 3 3 2 o A 4 5 e c j Z r R / M 4 K C h o 5 B G b z 4 v j C U A A A A H V 9 b b 3 M j + Z U z x 2 + F n b 1 J q l / w R t s I d 0 p U 0 a I A Q i y n N P 4 9 S j h V w t V g r F 8 3 i O c M c e s B O X v D c W G F L 9 k Y 2 Y r H W 5 0 a 2 j h z m O r n Y j O L 4 9 8 6 c q 9 r y v O Q A A A A A Q Q X / G H w t X P Y / B w B H 8 1 1 h + y G / Q 5 8 h I 6 f x + y + Z j a 4 S P W 3 1 f / e n 8 7 v S J 7 u j Q L N 6 R K W i w s O v K v t J 4 R P j d b 9 W K 1 8 7 g = < / D a t a M a s h u p > 
</file>

<file path=customXml/itemProps1.xml><?xml version="1.0" encoding="utf-8"?>
<ds:datastoreItem xmlns:ds="http://schemas.openxmlformats.org/officeDocument/2006/customXml" ds:itemID="{B34094C0-5504-43D6-996A-4680D9FA7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Serrano</dc:creator>
  <cp:keywords/>
  <dc:description/>
  <cp:lastModifiedBy>naomi castaneda</cp:lastModifiedBy>
  <cp:revision/>
  <dcterms:created xsi:type="dcterms:W3CDTF">2023-04-18T16:29:11Z</dcterms:created>
  <dcterms:modified xsi:type="dcterms:W3CDTF">2023-11-21T19:33:59Z</dcterms:modified>
  <cp:category/>
  <cp:contentStatus/>
</cp:coreProperties>
</file>